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0" windowWidth="12825" windowHeight="7680"/>
  </bookViews>
  <sheets>
    <sheet name="2018" sheetId="1" r:id="rId1"/>
  </sheets>
  <calcPr calcId="124519"/>
</workbook>
</file>

<file path=xl/calcChain.xml><?xml version="1.0" encoding="utf-8"?>
<calcChain xmlns="http://schemas.openxmlformats.org/spreadsheetml/2006/main">
  <c r="G5" i="1"/>
  <c r="I188"/>
  <c r="G188"/>
  <c r="I214"/>
  <c r="G214"/>
  <c r="I213"/>
  <c r="G213"/>
  <c r="I212"/>
  <c r="G212"/>
  <c r="I211"/>
  <c r="G211"/>
  <c r="I210"/>
  <c r="G210"/>
  <c r="I209"/>
  <c r="G209"/>
  <c r="I208"/>
  <c r="G208"/>
  <c r="I207"/>
  <c r="G207"/>
  <c r="I206"/>
  <c r="G206"/>
  <c r="I205"/>
  <c r="G205"/>
  <c r="I204"/>
  <c r="G204"/>
  <c r="I203"/>
  <c r="G203"/>
  <c r="I202"/>
  <c r="G202"/>
  <c r="I201"/>
  <c r="G201"/>
  <c r="I200"/>
  <c r="G200"/>
  <c r="I199"/>
  <c r="G199"/>
  <c r="I198"/>
  <c r="G198"/>
  <c r="I197"/>
  <c r="G197"/>
  <c r="I196"/>
  <c r="G196"/>
  <c r="I194"/>
  <c r="G194"/>
  <c r="I193"/>
  <c r="G193"/>
  <c r="I192"/>
  <c r="I191"/>
  <c r="I190"/>
  <c r="I189"/>
  <c r="G192"/>
  <c r="G191"/>
  <c r="G190"/>
  <c r="G189"/>
  <c r="I187"/>
  <c r="G187"/>
  <c r="I186"/>
  <c r="G186"/>
  <c r="I185"/>
  <c r="G185"/>
  <c r="I184"/>
  <c r="G184"/>
  <c r="I183"/>
  <c r="G183"/>
  <c r="I182"/>
  <c r="G182"/>
  <c r="I181"/>
  <c r="G181"/>
  <c r="I180"/>
  <c r="G180"/>
  <c r="I179"/>
  <c r="I178"/>
  <c r="I177"/>
  <c r="I176"/>
  <c r="G179"/>
  <c r="G178"/>
  <c r="G177"/>
  <c r="G176"/>
  <c r="I175"/>
  <c r="G175"/>
  <c r="I174"/>
  <c r="G174"/>
  <c r="I173"/>
  <c r="G173"/>
  <c r="I172"/>
  <c r="G172"/>
  <c r="I171"/>
  <c r="G171"/>
  <c r="I170"/>
  <c r="G170"/>
  <c r="I168"/>
  <c r="G168"/>
  <c r="I167"/>
  <c r="I166"/>
  <c r="I165"/>
  <c r="I164"/>
  <c r="I163"/>
  <c r="I162"/>
  <c r="I161"/>
  <c r="I160"/>
  <c r="I159"/>
  <c r="G167"/>
  <c r="G166"/>
  <c r="G165"/>
  <c r="G164"/>
  <c r="G163"/>
  <c r="G162"/>
  <c r="G161"/>
  <c r="G160"/>
  <c r="G159"/>
  <c r="I158"/>
  <c r="G158"/>
  <c r="I157"/>
  <c r="G157"/>
  <c r="I156"/>
  <c r="G156"/>
  <c r="I155"/>
  <c r="G155"/>
  <c r="I154"/>
  <c r="G154"/>
  <c r="I153"/>
  <c r="G153"/>
  <c r="I152"/>
  <c r="G152"/>
  <c r="I151"/>
  <c r="I150"/>
  <c r="G150"/>
  <c r="I149"/>
  <c r="G149"/>
  <c r="I148"/>
  <c r="G148"/>
  <c r="I147"/>
  <c r="G147"/>
  <c r="I146"/>
  <c r="G146"/>
  <c r="I145"/>
  <c r="G145"/>
  <c r="I144"/>
  <c r="G144"/>
  <c r="I143"/>
  <c r="G143"/>
  <c r="I142"/>
  <c r="G142"/>
  <c r="I141"/>
  <c r="G141"/>
  <c r="I140"/>
  <c r="G140"/>
  <c r="I139"/>
  <c r="G139"/>
  <c r="I138"/>
  <c r="G138"/>
  <c r="I137"/>
  <c r="G137"/>
  <c r="G136"/>
  <c r="G135"/>
  <c r="G134"/>
  <c r="G133"/>
  <c r="G132"/>
  <c r="G131"/>
  <c r="I136"/>
  <c r="I135"/>
  <c r="I134"/>
  <c r="I133"/>
  <c r="I132"/>
  <c r="I131"/>
  <c r="I130"/>
  <c r="I129"/>
  <c r="I128"/>
  <c r="I127"/>
  <c r="I126"/>
  <c r="G130"/>
  <c r="G129"/>
  <c r="G128"/>
  <c r="G127"/>
  <c r="G126"/>
  <c r="I125"/>
  <c r="I124"/>
  <c r="I123"/>
  <c r="I122"/>
  <c r="I121"/>
  <c r="I120"/>
  <c r="I119"/>
  <c r="G125"/>
  <c r="G124"/>
  <c r="G123"/>
  <c r="G122"/>
  <c r="G121"/>
  <c r="G120"/>
  <c r="G119"/>
  <c r="I118"/>
  <c r="G118"/>
  <c r="I117"/>
  <c r="G117"/>
  <c r="I116"/>
  <c r="G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4"/>
  <c r="G83"/>
  <c r="G82"/>
  <c r="G81"/>
  <c r="G85"/>
  <c r="I82"/>
  <c r="I81"/>
  <c r="I80"/>
  <c r="G80"/>
  <c r="G79"/>
  <c r="I79"/>
  <c r="I78"/>
  <c r="G78"/>
  <c r="I77"/>
  <c r="G77"/>
  <c r="I76"/>
  <c r="G76"/>
  <c r="I75"/>
  <c r="G75"/>
  <c r="G74"/>
  <c r="I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0"/>
  <c r="I59"/>
  <c r="G59"/>
  <c r="I58"/>
  <c r="G58"/>
  <c r="I57"/>
  <c r="G57"/>
  <c r="G56"/>
  <c r="I56"/>
  <c r="I55"/>
  <c r="G55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G8"/>
  <c r="G7"/>
  <c r="G6"/>
  <c r="I5"/>
  <c r="L54"/>
  <c r="G151"/>
  <c r="L42" l="1"/>
  <c r="L44"/>
  <c r="L41"/>
  <c r="L45"/>
  <c r="L46"/>
  <c r="L43"/>
  <c r="L75"/>
  <c r="L139"/>
  <c r="L141"/>
  <c r="L143"/>
  <c r="L176"/>
  <c r="L178"/>
  <c r="L202"/>
  <c r="L206"/>
  <c r="L208"/>
  <c r="L40"/>
  <c r="L9"/>
  <c r="L26"/>
  <c r="L28"/>
  <c r="L30"/>
  <c r="L32"/>
  <c r="L35"/>
  <c r="L37"/>
  <c r="L69"/>
  <c r="L71"/>
  <c r="L73"/>
  <c r="L115"/>
  <c r="L146"/>
  <c r="L148"/>
  <c r="L170"/>
  <c r="L175"/>
  <c r="L196"/>
  <c r="L198"/>
  <c r="L212"/>
  <c r="L7"/>
  <c r="L23"/>
  <c r="L53"/>
  <c r="L64"/>
  <c r="L66"/>
  <c r="L80"/>
  <c r="L145"/>
  <c r="L154"/>
  <c r="L168"/>
  <c r="L180"/>
  <c r="L183"/>
  <c r="L190"/>
  <c r="L192"/>
  <c r="L200"/>
  <c r="L204"/>
  <c r="L15"/>
  <c r="L55"/>
  <c r="L172"/>
  <c r="L51"/>
  <c r="L60"/>
  <c r="L91"/>
  <c r="L93"/>
  <c r="L95"/>
  <c r="L97"/>
  <c r="L99"/>
  <c r="L101"/>
  <c r="L103"/>
  <c r="L105"/>
  <c r="L107"/>
  <c r="L109"/>
  <c r="L111"/>
  <c r="L113"/>
  <c r="L171"/>
  <c r="L21"/>
  <c r="L83"/>
  <c r="L85"/>
  <c r="L87"/>
  <c r="L89"/>
  <c r="L125"/>
  <c r="L159"/>
  <c r="L161"/>
  <c r="L163"/>
  <c r="L165"/>
  <c r="L167"/>
  <c r="L210"/>
  <c r="L18"/>
  <c r="L57"/>
  <c r="L81"/>
  <c r="L118"/>
  <c r="L120"/>
  <c r="L122"/>
  <c r="L126"/>
  <c r="L128"/>
  <c r="L130"/>
  <c r="L132"/>
  <c r="L134"/>
  <c r="L136"/>
  <c r="L152"/>
  <c r="L187"/>
  <c r="L214"/>
  <c r="L17"/>
  <c r="L124"/>
  <c r="L151"/>
  <c r="L199"/>
  <c r="L11"/>
  <c r="L62"/>
  <c r="L77"/>
  <c r="L156"/>
  <c r="L182"/>
  <c r="L209"/>
  <c r="L12"/>
  <c r="L47"/>
  <c r="L49"/>
  <c r="L76"/>
  <c r="L140"/>
  <c r="L142"/>
  <c r="L144"/>
  <c r="L177"/>
  <c r="L179"/>
  <c r="L205"/>
  <c r="L207"/>
  <c r="L38"/>
  <c r="L39"/>
  <c r="L25"/>
  <c r="L27"/>
  <c r="L29"/>
  <c r="L31"/>
  <c r="L33"/>
  <c r="L34"/>
  <c r="L36"/>
  <c r="L68"/>
  <c r="L70"/>
  <c r="L72"/>
  <c r="L74"/>
  <c r="L138"/>
  <c r="L147"/>
  <c r="L155"/>
  <c r="L184"/>
  <c r="L197"/>
  <c r="L213"/>
  <c r="L8"/>
  <c r="L52"/>
  <c r="L58"/>
  <c r="L65"/>
  <c r="L67"/>
  <c r="L150"/>
  <c r="L157"/>
  <c r="L173"/>
  <c r="L181"/>
  <c r="L189"/>
  <c r="L191"/>
  <c r="L194"/>
  <c r="L201"/>
  <c r="L211"/>
  <c r="L24"/>
  <c r="L79"/>
  <c r="L6"/>
  <c r="L59"/>
  <c r="L90"/>
  <c r="L92"/>
  <c r="L94"/>
  <c r="L96"/>
  <c r="L98"/>
  <c r="L100"/>
  <c r="L102"/>
  <c r="L104"/>
  <c r="L106"/>
  <c r="L108"/>
  <c r="L110"/>
  <c r="L112"/>
  <c r="L114"/>
  <c r="L188"/>
  <c r="L50"/>
  <c r="L84"/>
  <c r="L86"/>
  <c r="L88"/>
  <c r="L117"/>
  <c r="L153"/>
  <c r="L160"/>
  <c r="L162"/>
  <c r="L164"/>
  <c r="L166"/>
  <c r="L174"/>
  <c r="L14"/>
  <c r="L22"/>
  <c r="L78"/>
  <c r="L82"/>
  <c r="L119"/>
  <c r="L121"/>
  <c r="L123"/>
  <c r="L127"/>
  <c r="L129"/>
  <c r="L131"/>
  <c r="L133"/>
  <c r="L135"/>
  <c r="L149"/>
  <c r="L186"/>
  <c r="L193"/>
  <c r="L13"/>
  <c r="L20"/>
  <c r="L137"/>
  <c r="L185"/>
  <c r="L5"/>
  <c r="L16"/>
  <c r="L63"/>
  <c r="L116"/>
  <c r="L158"/>
  <c r="L203"/>
  <c r="L10"/>
  <c r="L19"/>
  <c r="L48"/>
  <c r="L56"/>
</calcChain>
</file>

<file path=xl/sharedStrings.xml><?xml version="1.0" encoding="utf-8"?>
<sst xmlns="http://schemas.openxmlformats.org/spreadsheetml/2006/main" count="1269" uniqueCount="231">
  <si>
    <t>Denominació del lloc de treball</t>
  </si>
  <si>
    <t>Subgrup</t>
  </si>
  <si>
    <t>específic</t>
  </si>
  <si>
    <t>Jurídica Administrativa de Planificació</t>
  </si>
  <si>
    <t>F</t>
  </si>
  <si>
    <t>Cap d’unitat Jurídica Administrativa</t>
  </si>
  <si>
    <t>A1</t>
  </si>
  <si>
    <t>7.792,68 EUR</t>
  </si>
  <si>
    <t>C</t>
  </si>
  <si>
    <t>Administratiu/va de Règim Intern</t>
  </si>
  <si>
    <t>C1</t>
  </si>
  <si>
    <t>6.149,78 EUR</t>
  </si>
  <si>
    <t>Administratiu/va de Planificació</t>
  </si>
  <si>
    <t>8.601,32 EUR</t>
  </si>
  <si>
    <t>Administratiu/va d’Urbanisme</t>
  </si>
  <si>
    <t>7.286,16 EUR</t>
  </si>
  <si>
    <t>Jurídica Administrativa de planificació</t>
  </si>
  <si>
    <t>Auxiliar administratiu/va d’Urbanisme</t>
  </si>
  <si>
    <t>C2</t>
  </si>
  <si>
    <t>7.076,86 EUR</t>
  </si>
  <si>
    <t>Planejament i Projectes</t>
  </si>
  <si>
    <t>Cap d’unitat de Planejament i Projectes</t>
  </si>
  <si>
    <t>20.717,90 EUR</t>
  </si>
  <si>
    <t>Cap d’unitat de Llicències d’Obres</t>
  </si>
  <si>
    <t>Arquitecte/a d’Obres, Planificació i Protecció del Territori</t>
  </si>
  <si>
    <t>Arquitecte/a tècnic/a de Projectes</t>
  </si>
  <si>
    <t>A2</t>
  </si>
  <si>
    <t>17.964,10 EUR</t>
  </si>
  <si>
    <t>Arquitecte/a tècnic/a</t>
  </si>
  <si>
    <t>10.491,32 EUR</t>
  </si>
  <si>
    <t>L</t>
  </si>
  <si>
    <t>Delineant/a</t>
  </si>
  <si>
    <t>Medi Ambient</t>
  </si>
  <si>
    <t>Cap d’unitat de Medi Ambient</t>
  </si>
  <si>
    <t>9.277,66 EUR</t>
  </si>
  <si>
    <t>Tècnic/a de Medi Ambient</t>
  </si>
  <si>
    <t>4.882,64 EUR</t>
  </si>
  <si>
    <t>Espai Públic</t>
  </si>
  <si>
    <t>Cap d’unitat de Via Pública</t>
  </si>
  <si>
    <t>A1/A2</t>
  </si>
  <si>
    <t>Cap de Manteniment</t>
  </si>
  <si>
    <t>Enginyer/a tècnic/a</t>
  </si>
  <si>
    <t>Tècnic/a auxiliar de Via Pública</t>
  </si>
  <si>
    <t>6.824,30 EUR</t>
  </si>
  <si>
    <t>Encarregat/ada de Brigada</t>
  </si>
  <si>
    <t>11.192,16 EUR</t>
  </si>
  <si>
    <t>Oficial/a de 1ª Conductor/a</t>
  </si>
  <si>
    <t>8.695,68 EUR</t>
  </si>
  <si>
    <t>Oficial/a de 1ª Electricista</t>
  </si>
  <si>
    <t>Oficial/a de 1ª Jardiner/a</t>
  </si>
  <si>
    <t>Oficial/a de 1ª Manteniment</t>
  </si>
  <si>
    <t>Oficial/a de 1ª Mecànic/a</t>
  </si>
  <si>
    <t>Oficial/a de 1ª d’Oficis i Logística</t>
  </si>
  <si>
    <t>Oficial/a de 1ª d’Obres</t>
  </si>
  <si>
    <t>Oficial/a de 1ª Fuster/a</t>
  </si>
  <si>
    <t>9.476,32 EUR</t>
  </si>
  <si>
    <t>Oficial/a de 2ª Conductor/a</t>
  </si>
  <si>
    <t>6.380,08 EUR</t>
  </si>
  <si>
    <t>Oficial/a de 2ª Jardineria</t>
  </si>
  <si>
    <t>Oficial/a de 2ª Responsable de Magatzem</t>
  </si>
  <si>
    <t>Peó/ona de Brigada</t>
  </si>
  <si>
    <t>AP</t>
  </si>
  <si>
    <t>6.365,80 EUR</t>
  </si>
  <si>
    <t>Serveis Econòmics</t>
  </si>
  <si>
    <t>Director/a de Serveis Econòmics</t>
  </si>
  <si>
    <t>32.315,22 EUR</t>
  </si>
  <si>
    <t>CMI</t>
  </si>
  <si>
    <t>Interventor/a</t>
  </si>
  <si>
    <t>CFHN</t>
  </si>
  <si>
    <t>Tresorer/a</t>
  </si>
  <si>
    <t>Tècnic/a mitjà/ana de Comptabilitat</t>
  </si>
  <si>
    <t>7.146,44 EUR</t>
  </si>
  <si>
    <t>17.442,46 EUR</t>
  </si>
  <si>
    <t>Alcaldia</t>
  </si>
  <si>
    <t>E</t>
  </si>
  <si>
    <t>Cap de gabinet d’Alcaldia</t>
  </si>
  <si>
    <t>LN</t>
  </si>
  <si>
    <t>Secretari/ària d’Alcaldia</t>
  </si>
  <si>
    <t>Secretaria</t>
  </si>
  <si>
    <t>Secretari/ària</t>
  </si>
  <si>
    <t>Arxiver/a</t>
  </si>
  <si>
    <t>4.053,00 EUR</t>
  </si>
  <si>
    <t>Administratiu/va de Secretaria</t>
  </si>
  <si>
    <t>8.599,50 EUR</t>
  </si>
  <si>
    <t>11.374,58 EUR</t>
  </si>
  <si>
    <t>Responsable de Compres</t>
  </si>
  <si>
    <t>Serveis Jurídics</t>
  </si>
  <si>
    <t>Tècnic/a de Serveis Jurídics</t>
  </si>
  <si>
    <t>14.169,96 EUR</t>
  </si>
  <si>
    <t>Organització i Societat del Coneixement</t>
  </si>
  <si>
    <t>Cap d’unitat d’Organització i Societat del Coneixement</t>
  </si>
  <si>
    <t>12.096,84 EUR</t>
  </si>
  <si>
    <t>Tècnic/a especialista d’Informàtica</t>
  </si>
  <si>
    <t>10.648,26 EUR</t>
  </si>
  <si>
    <t>Tècnic/a auxiliar d’Informàtica</t>
  </si>
  <si>
    <t>Atenció Ciutadana</t>
  </si>
  <si>
    <t>Cap de servei d’Atenció Ciutadana</t>
  </si>
  <si>
    <t>Informador/a</t>
  </si>
  <si>
    <t>7.997,22 EUR</t>
  </si>
  <si>
    <t>Auxiliar informador/a</t>
  </si>
  <si>
    <t>Notificador/a</t>
  </si>
  <si>
    <t>5.481,56 EUR</t>
  </si>
  <si>
    <t>Recepcionista-Telefonista</t>
  </si>
  <si>
    <t>6.155,66 EUR</t>
  </si>
  <si>
    <t>Recursos Humans</t>
  </si>
  <si>
    <t>Cap d’unitat de Recursos Humans</t>
  </si>
  <si>
    <t>7.792,54 EUR</t>
  </si>
  <si>
    <t>Tècnic/a mitjà/ana de Recursos Humans</t>
  </si>
  <si>
    <t>9.385,32 EUR</t>
  </si>
  <si>
    <t>Administratiu/va de Recursos Humans</t>
  </si>
  <si>
    <t>Policia Local</t>
  </si>
  <si>
    <t xml:space="preserve">Sotsinspector/a </t>
  </si>
  <si>
    <t>22.736,42 EUR</t>
  </si>
  <si>
    <t>Sergent/a</t>
  </si>
  <si>
    <t>20.462,96 EUR</t>
  </si>
  <si>
    <t>Caporal/a</t>
  </si>
  <si>
    <t>C1 (5)</t>
  </si>
  <si>
    <t>15.757,00 EUR</t>
  </si>
  <si>
    <t>Caporal/a OAC</t>
  </si>
  <si>
    <t>Agent/a</t>
  </si>
  <si>
    <t>12.478,62 EUR</t>
  </si>
  <si>
    <t>Auxiliar administratiu/va de Policia Local</t>
  </si>
  <si>
    <t>Educació</t>
  </si>
  <si>
    <t>Cap d’unitat d’Educació</t>
  </si>
  <si>
    <t>Tècnic/a mitjà/ana d’Educació</t>
  </si>
  <si>
    <t>9.294,60 EUR</t>
  </si>
  <si>
    <t>Escola d’Adults</t>
  </si>
  <si>
    <t>Professor/a d’Escola d’Adults</t>
  </si>
  <si>
    <t>3.399,90 EUR</t>
  </si>
  <si>
    <t>4.192,02 EUR</t>
  </si>
  <si>
    <t>Escola de Música</t>
  </si>
  <si>
    <t>Professor/a d’Escola de Música</t>
  </si>
  <si>
    <t>3.426,78 EUR</t>
  </si>
  <si>
    <t>Auxiliar Informador/a</t>
  </si>
  <si>
    <t>Escoles</t>
  </si>
  <si>
    <t>Conserge d’Escoles</t>
  </si>
  <si>
    <t>Ludoteca</t>
  </si>
  <si>
    <t>Coordinador/a de Ludoteca</t>
  </si>
  <si>
    <t>5.488,28 EUR</t>
  </si>
  <si>
    <t>Monitor/a de Ludoteca</t>
  </si>
  <si>
    <t>7.805,56 EUR</t>
  </si>
  <si>
    <t>Serveis Generals d’Educació, Formació i Ocupació</t>
  </si>
  <si>
    <t>Tècnic/a de programes transversals d’Educació, Formació i Ocupació</t>
  </si>
  <si>
    <t>3.542,98 EUR</t>
  </si>
  <si>
    <t>Administratiu/va d’El Mirador</t>
  </si>
  <si>
    <t>Ocupació i Formació</t>
  </si>
  <si>
    <t>Cap d’unitat d’Ocupació i Formació</t>
  </si>
  <si>
    <t>Tècnic/a mitjà/ana de Formació Ocupacional</t>
  </si>
  <si>
    <t>6.312,74 EUR</t>
  </si>
  <si>
    <t>Tècnic/a mitjà/ana d’Ocupació</t>
  </si>
  <si>
    <t>4.737,74 EUR</t>
  </si>
  <si>
    <t>Tècnic/a auxiliar d’Ocupació</t>
  </si>
  <si>
    <t>Auxiliar administratu/va de Promoció Econòmica i Ocupació</t>
  </si>
  <si>
    <t>7.976,86 EUR</t>
  </si>
  <si>
    <t>Salut Pública</t>
  </si>
  <si>
    <t>Cap d’unitat de Salut Pública</t>
  </si>
  <si>
    <t>13.050,94 EUR</t>
  </si>
  <si>
    <t>Tècnic/a auxiliar de Salut Pública</t>
  </si>
  <si>
    <t>Benestar Social</t>
  </si>
  <si>
    <t>Cap d’unitat de Benestar Social</t>
  </si>
  <si>
    <t>12.893,44 EUR</t>
  </si>
  <si>
    <t>Educador/a Social</t>
  </si>
  <si>
    <t>Treballador/a Social</t>
  </si>
  <si>
    <t>Administratiu/va de Serveis Socials</t>
  </si>
  <si>
    <t>Auxiliar administratiu/va de Serveis Socials</t>
  </si>
  <si>
    <t>Responsable d’Habitatge</t>
  </si>
  <si>
    <t>Joventut</t>
  </si>
  <si>
    <t>Tècnic/a auxiliar de Joventut</t>
  </si>
  <si>
    <t>8.448,86 EUR</t>
  </si>
  <si>
    <t>Gent Gran</t>
  </si>
  <si>
    <t>Cap d’unitat de Programes Socials</t>
  </si>
  <si>
    <t>Auxiliar administratiu/va de Gent Gran</t>
  </si>
  <si>
    <t>Conserge d’Equipaments</t>
  </si>
  <si>
    <t>Immigració</t>
  </si>
  <si>
    <t>Administratiu/va d’Immigració</t>
  </si>
  <si>
    <t>Infància i Adolescència</t>
  </si>
  <si>
    <t>Tècnic/a auxiliar d’Educació</t>
  </si>
  <si>
    <t>Comunicació</t>
  </si>
  <si>
    <t>Cap d’unitat de Comunicació</t>
  </si>
  <si>
    <t>Tècnic/a auxiliar de Premsa</t>
  </si>
  <si>
    <t>Auxiliar tècnic/a de Comunicació</t>
  </si>
  <si>
    <t>8.473,92 EUR</t>
  </si>
  <si>
    <t>Director/a de Mitjans Municipals</t>
  </si>
  <si>
    <t>7.634,90 EUR</t>
  </si>
  <si>
    <t>Coordinador/a de Redacció</t>
  </si>
  <si>
    <t>Cap de Disseny, Imatge Corporativa i Publicacions</t>
  </si>
  <si>
    <t>8.364,86 EUR</t>
  </si>
  <si>
    <t>Tècnic/a mitjà/ana de Disseny Gràfic</t>
  </si>
  <si>
    <t>4.539,50 EUR</t>
  </si>
  <si>
    <t>Tècnic/a auxiliar de Continguts</t>
  </si>
  <si>
    <t>Cultura</t>
  </si>
  <si>
    <t>Cap d’unitat de Cultura, Promoció de la Vila i Turisme</t>
  </si>
  <si>
    <t>Tècnic/a especialista de Cultura</t>
  </si>
  <si>
    <t>Auxiliar tècnic/a de So</t>
  </si>
  <si>
    <t>6.858,32 EUR</t>
  </si>
  <si>
    <t>Oficial/a de 1ª de l’Espai Tolrà</t>
  </si>
  <si>
    <t>8.334,20 EUR</t>
  </si>
  <si>
    <t>Biblioteca</t>
  </si>
  <si>
    <t>Director/a de Biblioteca</t>
  </si>
  <si>
    <t>8.739,22 EUR</t>
  </si>
  <si>
    <t>Tècnic/a auxiliar de Biblioteca</t>
  </si>
  <si>
    <t>5.319,44 EUR</t>
  </si>
  <si>
    <t>Conserge de Biblioteca</t>
  </si>
  <si>
    <t>Esports</t>
  </si>
  <si>
    <t>Cap d’unitat d’Esports</t>
  </si>
  <si>
    <t>Tècnic/a auxiliar d’Esports</t>
  </si>
  <si>
    <t>Desenvolupament Empresarial</t>
  </si>
  <si>
    <t>Cap d’unitat de Desenvolupament Empresarial</t>
  </si>
  <si>
    <t>Tècnic/a mitjà/ana de Comerç i Consum</t>
  </si>
  <si>
    <t>Administratiu/va de Desenvolupament Empresarial</t>
  </si>
  <si>
    <t>Auxiliar administratiu/va</t>
  </si>
  <si>
    <t>Vigilant/a de Mercat</t>
  </si>
  <si>
    <t>Tipus de lloc</t>
  </si>
  <si>
    <t>Codi del lloc de treball</t>
  </si>
  <si>
    <t>Núm fitxa de funcions</t>
  </si>
  <si>
    <t>Import anual salari base</t>
  </si>
  <si>
    <t>Nivell de complement de destinació</t>
  </si>
  <si>
    <t>Import anual complement de destinació</t>
  </si>
  <si>
    <t>Import anual complement específic</t>
  </si>
  <si>
    <t>Forma de provisió</t>
  </si>
  <si>
    <t>Import total</t>
  </si>
  <si>
    <t>Unitat administrativa d'adscripció</t>
  </si>
  <si>
    <t>Administratiu/va Serveis Econòmics</t>
  </si>
  <si>
    <t>Tècnic/a auxiliar d'Intervenció</t>
  </si>
  <si>
    <t>Tècnic/a auxiliar de Tresoreria</t>
  </si>
  <si>
    <t>Administratiu/va de Compres</t>
  </si>
  <si>
    <t>Auxiliar Administratiu/va de Recursos Humans</t>
  </si>
  <si>
    <t>Tècnic/a auxiliar d'Habitatge</t>
  </si>
  <si>
    <t>Auxiliar tècnic/a de Cultura</t>
  </si>
  <si>
    <t>B</t>
  </si>
  <si>
    <t>RELACIÓ DE LLOCS DE TREBALL 2018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</si>
</sst>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2"/>
      <color theme="1"/>
      <name val="Verdana"/>
      <family val="2"/>
    </font>
    <font>
      <sz val="8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7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152400</xdr:rowOff>
    </xdr:from>
    <xdr:to>
      <xdr:col>1</xdr:col>
      <xdr:colOff>152401</xdr:colOff>
      <xdr:row>0</xdr:row>
      <xdr:rowOff>891988</xdr:rowOff>
    </xdr:to>
    <xdr:pic>
      <xdr:nvPicPr>
        <xdr:cNvPr id="1025" name="Picture 1" descr="Escu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152400"/>
          <a:ext cx="1047750" cy="739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4"/>
  <sheetViews>
    <sheetView tabSelected="1" topLeftCell="A19" workbookViewId="0">
      <selection activeCell="C34" sqref="C34"/>
    </sheetView>
  </sheetViews>
  <sheetFormatPr defaultColWidth="11.19921875" defaultRowHeight="14.25"/>
  <cols>
    <col min="1" max="1" width="13.296875" style="1" customWidth="1"/>
    <col min="2" max="2" width="6.3984375" style="1" customWidth="1"/>
    <col min="3" max="3" width="8.09765625" style="1" customWidth="1"/>
    <col min="4" max="4" width="19.19921875" style="14" customWidth="1"/>
    <col min="5" max="5" width="7" style="1" customWidth="1"/>
    <col min="6" max="6" width="7.59765625" style="1" customWidth="1"/>
    <col min="7" max="7" width="10.3984375" style="2" customWidth="1"/>
    <col min="8" max="8" width="10.8984375" style="1" customWidth="1"/>
    <col min="9" max="9" width="11.19921875" style="3"/>
    <col min="10" max="10" width="0" style="4" hidden="1" customWidth="1"/>
    <col min="11" max="11" width="11.19921875" style="3"/>
    <col min="12" max="12" width="9.5" style="3" customWidth="1"/>
    <col min="13" max="13" width="8.09765625" style="1" customWidth="1"/>
    <col min="14" max="16384" width="11.19921875" style="1"/>
  </cols>
  <sheetData>
    <row r="1" spans="1:13" ht="74.25" customHeight="1"/>
    <row r="2" spans="1:13" ht="15">
      <c r="A2" s="13" t="s">
        <v>230</v>
      </c>
    </row>
    <row r="4" spans="1:13" ht="31.5">
      <c r="A4" s="5" t="s">
        <v>221</v>
      </c>
      <c r="B4" s="5" t="s">
        <v>212</v>
      </c>
      <c r="C4" s="5" t="s">
        <v>213</v>
      </c>
      <c r="D4" s="15" t="s">
        <v>0</v>
      </c>
      <c r="E4" s="5" t="s">
        <v>214</v>
      </c>
      <c r="F4" s="5" t="s">
        <v>1</v>
      </c>
      <c r="G4" s="5" t="s">
        <v>215</v>
      </c>
      <c r="H4" s="5" t="s">
        <v>216</v>
      </c>
      <c r="I4" s="5" t="s">
        <v>217</v>
      </c>
      <c r="J4" s="5" t="s">
        <v>2</v>
      </c>
      <c r="K4" s="5" t="s">
        <v>218</v>
      </c>
      <c r="L4" s="5" t="s">
        <v>220</v>
      </c>
      <c r="M4" s="5" t="s">
        <v>219</v>
      </c>
    </row>
    <row r="5" spans="1:13" ht="31.5">
      <c r="A5" s="6" t="s">
        <v>3</v>
      </c>
      <c r="B5" s="7" t="s">
        <v>4</v>
      </c>
      <c r="C5" s="7">
        <v>280</v>
      </c>
      <c r="D5" s="16" t="s">
        <v>5</v>
      </c>
      <c r="E5" s="7">
        <v>138</v>
      </c>
      <c r="F5" s="7" t="s">
        <v>6</v>
      </c>
      <c r="G5" s="9">
        <f>13576.32+(2*698.13)</f>
        <v>14972.58</v>
      </c>
      <c r="H5" s="7">
        <v>23</v>
      </c>
      <c r="I5" s="9">
        <f>(6688.8/12)*14</f>
        <v>7803.5999999999995</v>
      </c>
      <c r="J5" s="10" t="s">
        <v>7</v>
      </c>
      <c r="K5" s="9">
        <v>13181.56</v>
      </c>
      <c r="L5" s="11">
        <f>K5+I5+G5</f>
        <v>35957.74</v>
      </c>
      <c r="M5" s="7" t="s">
        <v>8</v>
      </c>
    </row>
    <row r="6" spans="1:13" ht="31.5">
      <c r="A6" s="6" t="s">
        <v>3</v>
      </c>
      <c r="B6" s="7" t="s">
        <v>4</v>
      </c>
      <c r="C6" s="7">
        <v>105</v>
      </c>
      <c r="D6" s="16" t="s">
        <v>9</v>
      </c>
      <c r="E6" s="7">
        <v>82</v>
      </c>
      <c r="F6" s="7" t="s">
        <v>10</v>
      </c>
      <c r="G6" s="9">
        <f>8814.12+(2*634.82)</f>
        <v>10083.76</v>
      </c>
      <c r="H6" s="7">
        <v>16</v>
      </c>
      <c r="I6" s="9">
        <v>4997.58</v>
      </c>
      <c r="J6" s="12" t="s">
        <v>11</v>
      </c>
      <c r="K6" s="9">
        <v>6211.38</v>
      </c>
      <c r="L6" s="11">
        <f t="shared" ref="L6:L69" si="0">K6+I6+G6</f>
        <v>21292.720000000001</v>
      </c>
      <c r="M6" s="7" t="s">
        <v>8</v>
      </c>
    </row>
    <row r="7" spans="1:13" ht="31.5">
      <c r="A7" s="6" t="s">
        <v>3</v>
      </c>
      <c r="B7" s="7" t="s">
        <v>4</v>
      </c>
      <c r="C7" s="7">
        <v>193</v>
      </c>
      <c r="D7" s="16" t="s">
        <v>12</v>
      </c>
      <c r="E7" s="7">
        <v>139</v>
      </c>
      <c r="F7" s="7" t="s">
        <v>10</v>
      </c>
      <c r="G7" s="9">
        <f>8814.12+(2*634.82)</f>
        <v>10083.76</v>
      </c>
      <c r="H7" s="25">
        <v>16</v>
      </c>
      <c r="I7" s="27">
        <v>4997.58</v>
      </c>
      <c r="J7" s="12" t="s">
        <v>13</v>
      </c>
      <c r="K7" s="9">
        <v>8366.26</v>
      </c>
      <c r="L7" s="11">
        <f t="shared" si="0"/>
        <v>23447.599999999999</v>
      </c>
      <c r="M7" s="7" t="s">
        <v>8</v>
      </c>
    </row>
    <row r="8" spans="1:13" s="24" customFormat="1" ht="31.5">
      <c r="A8" s="18" t="s">
        <v>3</v>
      </c>
      <c r="B8" s="19" t="s">
        <v>4</v>
      </c>
      <c r="C8" s="19">
        <v>70</v>
      </c>
      <c r="D8" s="20" t="s">
        <v>14</v>
      </c>
      <c r="E8" s="19">
        <v>79</v>
      </c>
      <c r="F8" s="19" t="s">
        <v>10</v>
      </c>
      <c r="G8" s="21">
        <f>8814.12+(2*634.82)</f>
        <v>10083.76</v>
      </c>
      <c r="H8" s="26">
        <v>16</v>
      </c>
      <c r="I8" s="27">
        <v>4997.58</v>
      </c>
      <c r="J8" s="22" t="s">
        <v>15</v>
      </c>
      <c r="K8" s="21">
        <v>7359.1</v>
      </c>
      <c r="L8" s="23">
        <f t="shared" si="0"/>
        <v>22440.440000000002</v>
      </c>
      <c r="M8" s="19" t="s">
        <v>8</v>
      </c>
    </row>
    <row r="9" spans="1:13" ht="31.5">
      <c r="A9" s="6" t="s">
        <v>16</v>
      </c>
      <c r="B9" s="7" t="s">
        <v>4</v>
      </c>
      <c r="C9" s="7">
        <v>85</v>
      </c>
      <c r="D9" s="16" t="s">
        <v>17</v>
      </c>
      <c r="E9" s="7">
        <v>133</v>
      </c>
      <c r="F9" s="7" t="s">
        <v>18</v>
      </c>
      <c r="G9" s="9">
        <f>7335.72+(2*605.73)</f>
        <v>8547.18</v>
      </c>
      <c r="H9" s="7">
        <v>13</v>
      </c>
      <c r="I9" s="9">
        <f>(3458.64/12)*14</f>
        <v>4035.0799999999995</v>
      </c>
      <c r="J9" s="12" t="s">
        <v>19</v>
      </c>
      <c r="K9" s="9">
        <v>7147.7</v>
      </c>
      <c r="L9" s="11">
        <f t="shared" si="0"/>
        <v>19729.96</v>
      </c>
      <c r="M9" s="7" t="s">
        <v>8</v>
      </c>
    </row>
    <row r="10" spans="1:13" ht="21">
      <c r="A10" s="6" t="s">
        <v>20</v>
      </c>
      <c r="B10" s="7" t="s">
        <v>4</v>
      </c>
      <c r="C10" s="7">
        <v>75</v>
      </c>
      <c r="D10" s="16" t="s">
        <v>21</v>
      </c>
      <c r="E10" s="7">
        <v>92</v>
      </c>
      <c r="F10" s="7" t="s">
        <v>6</v>
      </c>
      <c r="G10" s="9">
        <f>13576.32+(2*698.13)</f>
        <v>14972.58</v>
      </c>
      <c r="H10" s="7">
        <v>26</v>
      </c>
      <c r="I10" s="9">
        <f>(8547/12)*14</f>
        <v>9971.5</v>
      </c>
      <c r="J10" s="12" t="s">
        <v>22</v>
      </c>
      <c r="K10" s="9">
        <v>20925.099999999999</v>
      </c>
      <c r="L10" s="11">
        <f t="shared" si="0"/>
        <v>45869.18</v>
      </c>
      <c r="M10" s="7" t="s">
        <v>8</v>
      </c>
    </row>
    <row r="11" spans="1:13" ht="21">
      <c r="A11" s="6" t="s">
        <v>20</v>
      </c>
      <c r="B11" s="7" t="s">
        <v>4</v>
      </c>
      <c r="C11" s="7">
        <v>61</v>
      </c>
      <c r="D11" s="16" t="s">
        <v>23</v>
      </c>
      <c r="E11" s="7">
        <v>95</v>
      </c>
      <c r="F11" s="7" t="s">
        <v>6</v>
      </c>
      <c r="G11" s="9">
        <f>13576.32+(2*698.13)</f>
        <v>14972.58</v>
      </c>
      <c r="H11" s="7">
        <v>23</v>
      </c>
      <c r="I11" s="9">
        <f>(6688.8/12)*14</f>
        <v>7803.5999999999995</v>
      </c>
      <c r="J11" s="12" t="s">
        <v>7</v>
      </c>
      <c r="K11" s="9">
        <v>13181.56</v>
      </c>
      <c r="L11" s="11">
        <f t="shared" si="0"/>
        <v>35957.74</v>
      </c>
      <c r="M11" s="7" t="s">
        <v>8</v>
      </c>
    </row>
    <row r="12" spans="1:13" ht="31.5">
      <c r="A12" s="6" t="s">
        <v>20</v>
      </c>
      <c r="B12" s="7" t="s">
        <v>4</v>
      </c>
      <c r="C12" s="7">
        <v>65</v>
      </c>
      <c r="D12" s="16" t="s">
        <v>24</v>
      </c>
      <c r="E12" s="7">
        <v>141</v>
      </c>
      <c r="F12" s="7" t="s">
        <v>6</v>
      </c>
      <c r="G12" s="9">
        <f>13576.32+(2*698.13)</f>
        <v>14972.58</v>
      </c>
      <c r="H12" s="7">
        <v>22</v>
      </c>
      <c r="I12" s="9">
        <f>(6241.08/12)*14</f>
        <v>7281.26</v>
      </c>
      <c r="J12" s="12" t="s">
        <v>7</v>
      </c>
      <c r="K12" s="9">
        <v>7870.66</v>
      </c>
      <c r="L12" s="11">
        <f t="shared" si="0"/>
        <v>30124.5</v>
      </c>
      <c r="M12" s="7" t="s">
        <v>8</v>
      </c>
    </row>
    <row r="13" spans="1:13" ht="21">
      <c r="A13" s="6" t="s">
        <v>20</v>
      </c>
      <c r="B13" s="7" t="s">
        <v>4</v>
      </c>
      <c r="C13" s="7">
        <v>76</v>
      </c>
      <c r="D13" s="16" t="s">
        <v>25</v>
      </c>
      <c r="E13" s="7">
        <v>91</v>
      </c>
      <c r="F13" s="7" t="s">
        <v>26</v>
      </c>
      <c r="G13" s="9">
        <f>11739.12+(2*713.45)</f>
        <v>13166.02</v>
      </c>
      <c r="H13" s="7">
        <v>22</v>
      </c>
      <c r="I13" s="9">
        <f>(6241.08/12)*14</f>
        <v>7281.26</v>
      </c>
      <c r="J13" s="12" t="s">
        <v>27</v>
      </c>
      <c r="K13" s="9">
        <v>18143.86</v>
      </c>
      <c r="L13" s="11">
        <f t="shared" si="0"/>
        <v>38591.14</v>
      </c>
      <c r="M13" s="7" t="s">
        <v>8</v>
      </c>
    </row>
    <row r="14" spans="1:13" ht="21">
      <c r="A14" s="6" t="s">
        <v>20</v>
      </c>
      <c r="B14" s="7" t="s">
        <v>4</v>
      </c>
      <c r="C14" s="7">
        <v>63</v>
      </c>
      <c r="D14" s="16" t="s">
        <v>28</v>
      </c>
      <c r="E14" s="7">
        <v>98</v>
      </c>
      <c r="F14" s="7" t="s">
        <v>26</v>
      </c>
      <c r="G14" s="9">
        <f>11739.12+(2*713.45)</f>
        <v>13166.02</v>
      </c>
      <c r="H14" s="7">
        <v>20</v>
      </c>
      <c r="I14" s="9">
        <f>(5382.6/12)*14</f>
        <v>6279.7</v>
      </c>
      <c r="J14" s="12" t="s">
        <v>29</v>
      </c>
      <c r="K14" s="9">
        <v>10596.32</v>
      </c>
      <c r="L14" s="11">
        <f t="shared" si="0"/>
        <v>30042.04</v>
      </c>
      <c r="M14" s="7" t="s">
        <v>8</v>
      </c>
    </row>
    <row r="15" spans="1:13" ht="21">
      <c r="A15" s="6" t="s">
        <v>20</v>
      </c>
      <c r="B15" s="7" t="s">
        <v>30</v>
      </c>
      <c r="C15" s="7">
        <v>67</v>
      </c>
      <c r="D15" s="16" t="s">
        <v>31</v>
      </c>
      <c r="E15" s="7">
        <v>100</v>
      </c>
      <c r="F15" s="7" t="s">
        <v>10</v>
      </c>
      <c r="G15" s="9">
        <f>8814.12+(2*634.82)</f>
        <v>10083.76</v>
      </c>
      <c r="H15" s="7">
        <v>15</v>
      </c>
      <c r="I15" s="9">
        <f>(4008.36/12)*14</f>
        <v>4676.42</v>
      </c>
      <c r="J15" s="12" t="s">
        <v>13</v>
      </c>
      <c r="K15" s="9">
        <v>8687.42</v>
      </c>
      <c r="L15" s="11">
        <f t="shared" si="0"/>
        <v>23447.599999999999</v>
      </c>
      <c r="M15" s="7" t="s">
        <v>8</v>
      </c>
    </row>
    <row r="16" spans="1:13">
      <c r="A16" s="6" t="s">
        <v>32</v>
      </c>
      <c r="B16" s="7" t="s">
        <v>4</v>
      </c>
      <c r="C16" s="7">
        <v>115</v>
      </c>
      <c r="D16" s="16" t="s">
        <v>33</v>
      </c>
      <c r="E16" s="7">
        <v>58</v>
      </c>
      <c r="F16" s="7" t="s">
        <v>6</v>
      </c>
      <c r="G16" s="9">
        <f>13576.32+(2*698.13)</f>
        <v>14972.58</v>
      </c>
      <c r="H16" s="7">
        <v>23</v>
      </c>
      <c r="I16" s="9">
        <f>(6688.8/12)*14</f>
        <v>7803.5999999999995</v>
      </c>
      <c r="J16" s="12" t="s">
        <v>34</v>
      </c>
      <c r="K16" s="9">
        <v>9370.48</v>
      </c>
      <c r="L16" s="11">
        <f t="shared" si="0"/>
        <v>32146.659999999996</v>
      </c>
      <c r="M16" s="7" t="s">
        <v>8</v>
      </c>
    </row>
    <row r="17" spans="1:13">
      <c r="A17" s="6" t="s">
        <v>32</v>
      </c>
      <c r="B17" s="7" t="s">
        <v>4</v>
      </c>
      <c r="C17" s="7">
        <v>116</v>
      </c>
      <c r="D17" s="16" t="s">
        <v>35</v>
      </c>
      <c r="E17" s="7">
        <v>60</v>
      </c>
      <c r="F17" s="7" t="s">
        <v>6</v>
      </c>
      <c r="G17" s="9">
        <f>13576.32+(2*698.13)</f>
        <v>14972.58</v>
      </c>
      <c r="H17" s="7">
        <v>22</v>
      </c>
      <c r="I17" s="9">
        <f>(6241.08/12)*14</f>
        <v>7281.26</v>
      </c>
      <c r="J17" s="12" t="s">
        <v>36</v>
      </c>
      <c r="K17" s="9">
        <v>4931.5</v>
      </c>
      <c r="L17" s="11">
        <f t="shared" si="0"/>
        <v>27185.34</v>
      </c>
      <c r="M17" s="7" t="s">
        <v>8</v>
      </c>
    </row>
    <row r="18" spans="1:13">
      <c r="A18" s="6" t="s">
        <v>32</v>
      </c>
      <c r="B18" s="7" t="s">
        <v>4</v>
      </c>
      <c r="C18" s="7">
        <v>117</v>
      </c>
      <c r="D18" s="16" t="s">
        <v>35</v>
      </c>
      <c r="E18" s="7">
        <v>59</v>
      </c>
      <c r="F18" s="7" t="s">
        <v>6</v>
      </c>
      <c r="G18" s="9">
        <f>13576.32+(2*698.13)</f>
        <v>14972.58</v>
      </c>
      <c r="H18" s="7">
        <v>20</v>
      </c>
      <c r="I18" s="9">
        <f>(5382.6/12)*14</f>
        <v>6279.7</v>
      </c>
      <c r="J18" s="12" t="s">
        <v>36</v>
      </c>
      <c r="K18" s="9">
        <v>4931.5</v>
      </c>
      <c r="L18" s="11">
        <f t="shared" si="0"/>
        <v>26183.78</v>
      </c>
      <c r="M18" s="7" t="s">
        <v>8</v>
      </c>
    </row>
    <row r="19" spans="1:13">
      <c r="A19" s="6" t="s">
        <v>37</v>
      </c>
      <c r="B19" s="7" t="s">
        <v>4</v>
      </c>
      <c r="C19" s="7">
        <v>119</v>
      </c>
      <c r="D19" s="16" t="s">
        <v>38</v>
      </c>
      <c r="E19" s="7">
        <v>102</v>
      </c>
      <c r="F19" s="7" t="s">
        <v>39</v>
      </c>
      <c r="G19" s="9">
        <f>11739.12+(2*713.45)</f>
        <v>13166.02</v>
      </c>
      <c r="H19" s="7">
        <v>26</v>
      </c>
      <c r="I19" s="9">
        <f>(8547/12)*14</f>
        <v>9971.5</v>
      </c>
      <c r="J19" s="12" t="s">
        <v>22</v>
      </c>
      <c r="K19" s="9">
        <v>20925.099999999999</v>
      </c>
      <c r="L19" s="11">
        <f t="shared" si="0"/>
        <v>44062.619999999995</v>
      </c>
      <c r="M19" s="7" t="s">
        <v>8</v>
      </c>
    </row>
    <row r="20" spans="1:13">
      <c r="A20" s="6" t="s">
        <v>37</v>
      </c>
      <c r="B20" s="7" t="s">
        <v>4</v>
      </c>
      <c r="C20" s="7">
        <v>120</v>
      </c>
      <c r="D20" s="16" t="s">
        <v>40</v>
      </c>
      <c r="E20" s="7">
        <v>96</v>
      </c>
      <c r="F20" s="7" t="s">
        <v>26</v>
      </c>
      <c r="G20" s="9">
        <f>11739.12+(2*713.45)</f>
        <v>13166.02</v>
      </c>
      <c r="H20" s="7">
        <v>22</v>
      </c>
      <c r="I20" s="9">
        <f>(6241.08/12)*14</f>
        <v>7281.26</v>
      </c>
      <c r="J20" s="12" t="s">
        <v>27</v>
      </c>
      <c r="K20" s="9">
        <v>18143.86</v>
      </c>
      <c r="L20" s="11">
        <f t="shared" si="0"/>
        <v>38591.14</v>
      </c>
      <c r="M20" s="7" t="s">
        <v>8</v>
      </c>
    </row>
    <row r="21" spans="1:13">
      <c r="A21" s="6" t="s">
        <v>37</v>
      </c>
      <c r="B21" s="7" t="s">
        <v>4</v>
      </c>
      <c r="C21" s="7">
        <v>123</v>
      </c>
      <c r="D21" s="16" t="s">
        <v>41</v>
      </c>
      <c r="E21" s="7">
        <v>104</v>
      </c>
      <c r="F21" s="7" t="s">
        <v>26</v>
      </c>
      <c r="G21" s="9">
        <f>11739.12+(2*713.45)</f>
        <v>13166.02</v>
      </c>
      <c r="H21" s="7">
        <v>20</v>
      </c>
      <c r="I21" s="9">
        <f>(5382.6/12)*14</f>
        <v>6279.7</v>
      </c>
      <c r="J21" s="12" t="s">
        <v>29</v>
      </c>
      <c r="K21" s="9">
        <v>10596.32</v>
      </c>
      <c r="L21" s="11">
        <f t="shared" si="0"/>
        <v>30042.04</v>
      </c>
      <c r="M21" s="7" t="s">
        <v>8</v>
      </c>
    </row>
    <row r="22" spans="1:13">
      <c r="A22" s="6" t="s">
        <v>37</v>
      </c>
      <c r="B22" s="7" t="s">
        <v>4</v>
      </c>
      <c r="C22" s="7">
        <v>122</v>
      </c>
      <c r="D22" s="16" t="s">
        <v>28</v>
      </c>
      <c r="E22" s="7">
        <v>103</v>
      </c>
      <c r="F22" s="7" t="s">
        <v>26</v>
      </c>
      <c r="G22" s="9">
        <f>11739.12+(2*713.45)</f>
        <v>13166.02</v>
      </c>
      <c r="H22" s="7">
        <v>20</v>
      </c>
      <c r="I22" s="9">
        <f>(5382.6/12)*14</f>
        <v>6279.7</v>
      </c>
      <c r="J22" s="12" t="s">
        <v>29</v>
      </c>
      <c r="K22" s="9">
        <v>10596.32</v>
      </c>
      <c r="L22" s="11">
        <f t="shared" si="0"/>
        <v>30042.04</v>
      </c>
      <c r="M22" s="7" t="s">
        <v>8</v>
      </c>
    </row>
    <row r="23" spans="1:13">
      <c r="A23" s="6" t="s">
        <v>37</v>
      </c>
      <c r="B23" s="7" t="s">
        <v>30</v>
      </c>
      <c r="C23" s="7">
        <v>222</v>
      </c>
      <c r="D23" s="16" t="s">
        <v>42</v>
      </c>
      <c r="E23" s="7">
        <v>89</v>
      </c>
      <c r="F23" s="7" t="s">
        <v>10</v>
      </c>
      <c r="G23" s="9">
        <f>8814.12+(2*634.82)</f>
        <v>10083.76</v>
      </c>
      <c r="H23" s="7">
        <v>14</v>
      </c>
      <c r="I23" s="9">
        <f>(3733.92/12)*14</f>
        <v>4356.2400000000007</v>
      </c>
      <c r="J23" s="12" t="s">
        <v>43</v>
      </c>
      <c r="K23" s="9">
        <v>6892.62</v>
      </c>
      <c r="L23" s="11">
        <f t="shared" si="0"/>
        <v>21332.620000000003</v>
      </c>
      <c r="M23" s="7" t="s">
        <v>8</v>
      </c>
    </row>
    <row r="24" spans="1:13">
      <c r="A24" s="6" t="s">
        <v>37</v>
      </c>
      <c r="B24" s="7" t="s">
        <v>30</v>
      </c>
      <c r="C24" s="7">
        <v>126</v>
      </c>
      <c r="D24" s="16" t="s">
        <v>44</v>
      </c>
      <c r="E24" s="7">
        <v>105</v>
      </c>
      <c r="F24" s="7" t="s">
        <v>18</v>
      </c>
      <c r="G24" s="9">
        <f t="shared" ref="G24:G40" si="1">7335.72+(2*605.73)</f>
        <v>8547.18</v>
      </c>
      <c r="H24" s="7">
        <v>15</v>
      </c>
      <c r="I24" s="9">
        <f>(4008.36/12)*14</f>
        <v>4676.42</v>
      </c>
      <c r="J24" s="12" t="s">
        <v>45</v>
      </c>
      <c r="K24" s="9">
        <v>11304.16</v>
      </c>
      <c r="L24" s="11">
        <f t="shared" si="0"/>
        <v>24527.760000000002</v>
      </c>
      <c r="M24" s="7" t="s">
        <v>8</v>
      </c>
    </row>
    <row r="25" spans="1:13">
      <c r="A25" s="6" t="s">
        <v>37</v>
      </c>
      <c r="B25" s="7" t="s">
        <v>30</v>
      </c>
      <c r="C25" s="7">
        <v>136</v>
      </c>
      <c r="D25" s="16" t="s">
        <v>46</v>
      </c>
      <c r="E25" s="7">
        <v>112</v>
      </c>
      <c r="F25" s="7" t="s">
        <v>18</v>
      </c>
      <c r="G25" s="9">
        <f t="shared" si="1"/>
        <v>8547.18</v>
      </c>
      <c r="H25" s="7">
        <v>13</v>
      </c>
      <c r="I25" s="9">
        <f t="shared" ref="I25:I37" si="2">(3458.64/12)*14</f>
        <v>4035.0799999999995</v>
      </c>
      <c r="J25" s="12" t="s">
        <v>47</v>
      </c>
      <c r="K25" s="9">
        <v>8782.76</v>
      </c>
      <c r="L25" s="11">
        <f t="shared" si="0"/>
        <v>21365.02</v>
      </c>
      <c r="M25" s="7" t="s">
        <v>8</v>
      </c>
    </row>
    <row r="26" spans="1:13">
      <c r="A26" s="6" t="s">
        <v>37</v>
      </c>
      <c r="B26" s="7" t="s">
        <v>30</v>
      </c>
      <c r="C26" s="7">
        <v>141</v>
      </c>
      <c r="D26" s="16" t="s">
        <v>48</v>
      </c>
      <c r="E26" s="7">
        <v>121</v>
      </c>
      <c r="F26" s="7" t="s">
        <v>18</v>
      </c>
      <c r="G26" s="9">
        <f t="shared" si="1"/>
        <v>8547.18</v>
      </c>
      <c r="H26" s="7">
        <v>13</v>
      </c>
      <c r="I26" s="9">
        <f t="shared" si="2"/>
        <v>4035.0799999999995</v>
      </c>
      <c r="J26" s="12" t="s">
        <v>47</v>
      </c>
      <c r="K26" s="9">
        <v>8782.76</v>
      </c>
      <c r="L26" s="11">
        <f t="shared" si="0"/>
        <v>21365.02</v>
      </c>
      <c r="M26" s="7" t="s">
        <v>8</v>
      </c>
    </row>
    <row r="27" spans="1:13">
      <c r="A27" s="6" t="s">
        <v>37</v>
      </c>
      <c r="B27" s="7" t="s">
        <v>30</v>
      </c>
      <c r="C27" s="7">
        <v>137</v>
      </c>
      <c r="D27" s="16" t="s">
        <v>49</v>
      </c>
      <c r="E27" s="7">
        <v>106</v>
      </c>
      <c r="F27" s="7" t="s">
        <v>18</v>
      </c>
      <c r="G27" s="9">
        <f t="shared" si="1"/>
        <v>8547.18</v>
      </c>
      <c r="H27" s="7">
        <v>13</v>
      </c>
      <c r="I27" s="9">
        <f t="shared" si="2"/>
        <v>4035.0799999999995</v>
      </c>
      <c r="J27" s="12" t="s">
        <v>47</v>
      </c>
      <c r="K27" s="9">
        <v>8782.76</v>
      </c>
      <c r="L27" s="11">
        <f t="shared" si="0"/>
        <v>21365.02</v>
      </c>
      <c r="M27" s="7" t="s">
        <v>8</v>
      </c>
    </row>
    <row r="28" spans="1:13">
      <c r="A28" s="6" t="s">
        <v>37</v>
      </c>
      <c r="B28" s="7" t="s">
        <v>30</v>
      </c>
      <c r="C28" s="7">
        <v>138</v>
      </c>
      <c r="D28" s="16" t="s">
        <v>49</v>
      </c>
      <c r="E28" s="7">
        <v>106</v>
      </c>
      <c r="F28" s="7" t="s">
        <v>18</v>
      </c>
      <c r="G28" s="9">
        <f t="shared" si="1"/>
        <v>8547.18</v>
      </c>
      <c r="H28" s="7">
        <v>13</v>
      </c>
      <c r="I28" s="9">
        <f t="shared" si="2"/>
        <v>4035.0799999999995</v>
      </c>
      <c r="J28" s="12" t="s">
        <v>47</v>
      </c>
      <c r="K28" s="9">
        <v>8782.76</v>
      </c>
      <c r="L28" s="11">
        <f t="shared" si="0"/>
        <v>21365.02</v>
      </c>
      <c r="M28" s="7" t="s">
        <v>8</v>
      </c>
    </row>
    <row r="29" spans="1:13">
      <c r="A29" s="6" t="s">
        <v>37</v>
      </c>
      <c r="B29" s="7" t="s">
        <v>30</v>
      </c>
      <c r="C29" s="7">
        <v>139</v>
      </c>
      <c r="D29" s="16" t="s">
        <v>49</v>
      </c>
      <c r="E29" s="7">
        <v>106</v>
      </c>
      <c r="F29" s="7" t="s">
        <v>18</v>
      </c>
      <c r="G29" s="9">
        <f t="shared" si="1"/>
        <v>8547.18</v>
      </c>
      <c r="H29" s="7">
        <v>13</v>
      </c>
      <c r="I29" s="9">
        <f t="shared" si="2"/>
        <v>4035.0799999999995</v>
      </c>
      <c r="J29" s="12" t="s">
        <v>47</v>
      </c>
      <c r="K29" s="9">
        <v>8782.76</v>
      </c>
      <c r="L29" s="11">
        <f t="shared" si="0"/>
        <v>21365.02</v>
      </c>
      <c r="M29" s="7" t="s">
        <v>8</v>
      </c>
    </row>
    <row r="30" spans="1:13">
      <c r="A30" s="6" t="s">
        <v>37</v>
      </c>
      <c r="B30" s="7" t="s">
        <v>30</v>
      </c>
      <c r="C30" s="7">
        <v>135</v>
      </c>
      <c r="D30" s="16" t="s">
        <v>50</v>
      </c>
      <c r="E30" s="7">
        <v>110</v>
      </c>
      <c r="F30" s="7" t="s">
        <v>18</v>
      </c>
      <c r="G30" s="9">
        <f t="shared" si="1"/>
        <v>8547.18</v>
      </c>
      <c r="H30" s="7">
        <v>13</v>
      </c>
      <c r="I30" s="9">
        <f t="shared" si="2"/>
        <v>4035.0799999999995</v>
      </c>
      <c r="J30" s="12" t="s">
        <v>47</v>
      </c>
      <c r="K30" s="9">
        <v>8782.76</v>
      </c>
      <c r="L30" s="11">
        <f t="shared" si="0"/>
        <v>21365.02</v>
      </c>
      <c r="M30" s="7" t="s">
        <v>8</v>
      </c>
    </row>
    <row r="31" spans="1:13">
      <c r="A31" s="6" t="s">
        <v>37</v>
      </c>
      <c r="B31" s="7" t="s">
        <v>30</v>
      </c>
      <c r="C31" s="7">
        <v>144</v>
      </c>
      <c r="D31" s="16" t="s">
        <v>50</v>
      </c>
      <c r="E31" s="7">
        <v>113</v>
      </c>
      <c r="F31" s="7" t="s">
        <v>18</v>
      </c>
      <c r="G31" s="9">
        <f t="shared" si="1"/>
        <v>8547.18</v>
      </c>
      <c r="H31" s="7">
        <v>13</v>
      </c>
      <c r="I31" s="9">
        <f t="shared" si="2"/>
        <v>4035.0799999999995</v>
      </c>
      <c r="J31" s="12" t="s">
        <v>47</v>
      </c>
      <c r="K31" s="9">
        <v>8782.76</v>
      </c>
      <c r="L31" s="11">
        <f t="shared" si="0"/>
        <v>21365.02</v>
      </c>
      <c r="M31" s="7" t="s">
        <v>8</v>
      </c>
    </row>
    <row r="32" spans="1:13">
      <c r="A32" s="6" t="s">
        <v>37</v>
      </c>
      <c r="B32" s="7" t="s">
        <v>30</v>
      </c>
      <c r="C32" s="7">
        <v>130</v>
      </c>
      <c r="D32" s="16" t="s">
        <v>51</v>
      </c>
      <c r="E32" s="7">
        <v>111</v>
      </c>
      <c r="F32" s="7" t="s">
        <v>18</v>
      </c>
      <c r="G32" s="9">
        <f t="shared" si="1"/>
        <v>8547.18</v>
      </c>
      <c r="H32" s="7">
        <v>13</v>
      </c>
      <c r="I32" s="9">
        <f t="shared" si="2"/>
        <v>4035.0799999999995</v>
      </c>
      <c r="J32" s="12" t="s">
        <v>47</v>
      </c>
      <c r="K32" s="9">
        <v>8782.76</v>
      </c>
      <c r="L32" s="11">
        <f t="shared" si="0"/>
        <v>21365.02</v>
      </c>
      <c r="M32" s="7" t="s">
        <v>8</v>
      </c>
    </row>
    <row r="33" spans="1:13" ht="21">
      <c r="A33" s="6" t="s">
        <v>37</v>
      </c>
      <c r="B33" s="7" t="s">
        <v>30</v>
      </c>
      <c r="C33" s="7">
        <v>146</v>
      </c>
      <c r="D33" s="16" t="s">
        <v>52</v>
      </c>
      <c r="E33" s="7">
        <v>108</v>
      </c>
      <c r="F33" s="7" t="s">
        <v>18</v>
      </c>
      <c r="G33" s="9">
        <f t="shared" si="1"/>
        <v>8547.18</v>
      </c>
      <c r="H33" s="7">
        <v>13</v>
      </c>
      <c r="I33" s="9">
        <f t="shared" si="2"/>
        <v>4035.0799999999995</v>
      </c>
      <c r="J33" s="12" t="s">
        <v>47</v>
      </c>
      <c r="K33" s="9">
        <v>8782.76</v>
      </c>
      <c r="L33" s="11">
        <f t="shared" si="0"/>
        <v>21365.02</v>
      </c>
      <c r="M33" s="7" t="s">
        <v>8</v>
      </c>
    </row>
    <row r="34" spans="1:13">
      <c r="A34" s="6" t="s">
        <v>37</v>
      </c>
      <c r="B34" s="7" t="s">
        <v>30</v>
      </c>
      <c r="C34" s="7">
        <v>132</v>
      </c>
      <c r="D34" s="16" t="s">
        <v>53</v>
      </c>
      <c r="E34" s="7">
        <v>107</v>
      </c>
      <c r="F34" s="7" t="s">
        <v>18</v>
      </c>
      <c r="G34" s="9">
        <f t="shared" si="1"/>
        <v>8547.18</v>
      </c>
      <c r="H34" s="7">
        <v>13</v>
      </c>
      <c r="I34" s="9">
        <f t="shared" si="2"/>
        <v>4035.0799999999995</v>
      </c>
      <c r="J34" s="12" t="s">
        <v>47</v>
      </c>
      <c r="K34" s="9">
        <v>8782.76</v>
      </c>
      <c r="L34" s="11">
        <f t="shared" si="0"/>
        <v>21365.02</v>
      </c>
      <c r="M34" s="7" t="s">
        <v>8</v>
      </c>
    </row>
    <row r="35" spans="1:13">
      <c r="A35" s="6" t="s">
        <v>37</v>
      </c>
      <c r="B35" s="7" t="s">
        <v>30</v>
      </c>
      <c r="C35" s="7">
        <v>133</v>
      </c>
      <c r="D35" s="16" t="s">
        <v>53</v>
      </c>
      <c r="E35" s="7">
        <v>107</v>
      </c>
      <c r="F35" s="7" t="s">
        <v>18</v>
      </c>
      <c r="G35" s="9">
        <f t="shared" si="1"/>
        <v>8547.18</v>
      </c>
      <c r="H35" s="7">
        <v>13</v>
      </c>
      <c r="I35" s="9">
        <f t="shared" si="2"/>
        <v>4035.0799999999995</v>
      </c>
      <c r="J35" s="12" t="s">
        <v>47</v>
      </c>
      <c r="K35" s="9">
        <v>8782.76</v>
      </c>
      <c r="L35" s="11">
        <f t="shared" si="0"/>
        <v>21365.02</v>
      </c>
      <c r="M35" s="7" t="s">
        <v>8</v>
      </c>
    </row>
    <row r="36" spans="1:13">
      <c r="A36" s="6" t="s">
        <v>37</v>
      </c>
      <c r="B36" s="7" t="s">
        <v>30</v>
      </c>
      <c r="C36" s="7">
        <v>145</v>
      </c>
      <c r="D36" s="16" t="s">
        <v>53</v>
      </c>
      <c r="E36" s="7">
        <v>107</v>
      </c>
      <c r="F36" s="7" t="s">
        <v>18</v>
      </c>
      <c r="G36" s="9">
        <f t="shared" si="1"/>
        <v>8547.18</v>
      </c>
      <c r="H36" s="7">
        <v>13</v>
      </c>
      <c r="I36" s="9">
        <f t="shared" si="2"/>
        <v>4035.0799999999995</v>
      </c>
      <c r="J36" s="12" t="s">
        <v>47</v>
      </c>
      <c r="K36" s="9">
        <v>8782.76</v>
      </c>
      <c r="L36" s="11">
        <f t="shared" si="0"/>
        <v>21365.02</v>
      </c>
      <c r="M36" s="7" t="s">
        <v>8</v>
      </c>
    </row>
    <row r="37" spans="1:13">
      <c r="A37" s="6" t="s">
        <v>37</v>
      </c>
      <c r="B37" s="7" t="s">
        <v>30</v>
      </c>
      <c r="C37" s="7">
        <v>129</v>
      </c>
      <c r="D37" s="16" t="s">
        <v>54</v>
      </c>
      <c r="E37" s="7">
        <v>109</v>
      </c>
      <c r="F37" s="7" t="s">
        <v>18</v>
      </c>
      <c r="G37" s="9">
        <f t="shared" si="1"/>
        <v>8547.18</v>
      </c>
      <c r="H37" s="7">
        <v>13</v>
      </c>
      <c r="I37" s="9">
        <f t="shared" si="2"/>
        <v>4035.0799999999995</v>
      </c>
      <c r="J37" s="12" t="s">
        <v>55</v>
      </c>
      <c r="K37" s="9">
        <v>9571.1</v>
      </c>
      <c r="L37" s="11">
        <f t="shared" si="0"/>
        <v>22153.360000000001</v>
      </c>
      <c r="M37" s="7" t="s">
        <v>8</v>
      </c>
    </row>
    <row r="38" spans="1:13">
      <c r="A38" s="6" t="s">
        <v>37</v>
      </c>
      <c r="B38" s="7" t="s">
        <v>30</v>
      </c>
      <c r="C38" s="7">
        <v>134</v>
      </c>
      <c r="D38" s="16" t="s">
        <v>56</v>
      </c>
      <c r="E38" s="7">
        <v>116</v>
      </c>
      <c r="F38" s="7" t="s">
        <v>18</v>
      </c>
      <c r="G38" s="9">
        <f t="shared" si="1"/>
        <v>8547.18</v>
      </c>
      <c r="H38" s="7">
        <v>12</v>
      </c>
      <c r="I38" s="9">
        <f>(3183.72/12)*14</f>
        <v>3714.34</v>
      </c>
      <c r="J38" s="12" t="s">
        <v>57</v>
      </c>
      <c r="K38" s="9">
        <v>6443.92</v>
      </c>
      <c r="L38" s="11">
        <f t="shared" si="0"/>
        <v>18705.440000000002</v>
      </c>
      <c r="M38" s="7" t="s">
        <v>8</v>
      </c>
    </row>
    <row r="39" spans="1:13">
      <c r="A39" s="6" t="s">
        <v>37</v>
      </c>
      <c r="B39" s="7" t="s">
        <v>30</v>
      </c>
      <c r="C39" s="7">
        <v>155</v>
      </c>
      <c r="D39" s="16" t="s">
        <v>58</v>
      </c>
      <c r="E39" s="7">
        <v>106</v>
      </c>
      <c r="F39" s="7" t="s">
        <v>18</v>
      </c>
      <c r="G39" s="9">
        <f t="shared" si="1"/>
        <v>8547.18</v>
      </c>
      <c r="H39" s="7">
        <v>12</v>
      </c>
      <c r="I39" s="9">
        <f>(3183.72/12)*14</f>
        <v>3714.34</v>
      </c>
      <c r="J39" s="12" t="s">
        <v>57</v>
      </c>
      <c r="K39" s="9">
        <v>6443.92</v>
      </c>
      <c r="L39" s="11">
        <f t="shared" si="0"/>
        <v>18705.440000000002</v>
      </c>
      <c r="M39" s="7" t="s">
        <v>8</v>
      </c>
    </row>
    <row r="40" spans="1:13" ht="21">
      <c r="A40" s="6" t="s">
        <v>37</v>
      </c>
      <c r="B40" s="7" t="s">
        <v>30</v>
      </c>
      <c r="C40" s="7">
        <v>151</v>
      </c>
      <c r="D40" s="16" t="s">
        <v>59</v>
      </c>
      <c r="E40" s="7">
        <v>117</v>
      </c>
      <c r="F40" s="7" t="s">
        <v>18</v>
      </c>
      <c r="G40" s="9">
        <f t="shared" si="1"/>
        <v>8547.18</v>
      </c>
      <c r="H40" s="7">
        <v>12</v>
      </c>
      <c r="I40" s="9">
        <f>(3183.72/12)*14</f>
        <v>3714.34</v>
      </c>
      <c r="J40" s="12" t="s">
        <v>57</v>
      </c>
      <c r="K40" s="9">
        <v>6443.92</v>
      </c>
      <c r="L40" s="11">
        <f t="shared" si="0"/>
        <v>18705.440000000002</v>
      </c>
      <c r="M40" s="7" t="s">
        <v>8</v>
      </c>
    </row>
    <row r="41" spans="1:13">
      <c r="A41" s="6" t="s">
        <v>37</v>
      </c>
      <c r="B41" s="7" t="s">
        <v>30</v>
      </c>
      <c r="C41" s="7">
        <v>143</v>
      </c>
      <c r="D41" s="16" t="s">
        <v>60</v>
      </c>
      <c r="E41" s="7">
        <v>118</v>
      </c>
      <c r="F41" s="7" t="s">
        <v>61</v>
      </c>
      <c r="G41" s="9">
        <f t="shared" ref="G41:G46" si="3">6714+(2*559.5)</f>
        <v>7833</v>
      </c>
      <c r="H41" s="7">
        <v>10</v>
      </c>
      <c r="I41" s="9">
        <f t="shared" ref="I41:I46" si="4">(2634.36/12)*14</f>
        <v>3073.42</v>
      </c>
      <c r="J41" s="12" t="s">
        <v>62</v>
      </c>
      <c r="K41" s="9">
        <v>6429.5</v>
      </c>
      <c r="L41" s="11">
        <f t="shared" si="0"/>
        <v>17335.919999999998</v>
      </c>
      <c r="M41" s="7" t="s">
        <v>8</v>
      </c>
    </row>
    <row r="42" spans="1:13">
      <c r="A42" s="6" t="s">
        <v>37</v>
      </c>
      <c r="B42" s="7" t="s">
        <v>30</v>
      </c>
      <c r="C42" s="7">
        <v>147</v>
      </c>
      <c r="D42" s="16" t="s">
        <v>60</v>
      </c>
      <c r="E42" s="7">
        <v>118</v>
      </c>
      <c r="F42" s="7" t="s">
        <v>61</v>
      </c>
      <c r="G42" s="9">
        <f t="shared" si="3"/>
        <v>7833</v>
      </c>
      <c r="H42" s="7">
        <v>10</v>
      </c>
      <c r="I42" s="9">
        <f t="shared" si="4"/>
        <v>3073.42</v>
      </c>
      <c r="J42" s="12" t="s">
        <v>62</v>
      </c>
      <c r="K42" s="9">
        <v>6429.5</v>
      </c>
      <c r="L42" s="11">
        <f t="shared" si="0"/>
        <v>17335.919999999998</v>
      </c>
      <c r="M42" s="7" t="s">
        <v>8</v>
      </c>
    </row>
    <row r="43" spans="1:13">
      <c r="A43" s="6" t="s">
        <v>37</v>
      </c>
      <c r="B43" s="7" t="s">
        <v>30</v>
      </c>
      <c r="C43" s="7">
        <v>150</v>
      </c>
      <c r="D43" s="16" t="s">
        <v>60</v>
      </c>
      <c r="E43" s="7">
        <v>118</v>
      </c>
      <c r="F43" s="7" t="s">
        <v>61</v>
      </c>
      <c r="G43" s="9">
        <f t="shared" si="3"/>
        <v>7833</v>
      </c>
      <c r="H43" s="7">
        <v>10</v>
      </c>
      <c r="I43" s="9">
        <f t="shared" si="4"/>
        <v>3073.42</v>
      </c>
      <c r="J43" s="12" t="s">
        <v>62</v>
      </c>
      <c r="K43" s="9">
        <v>6429.5</v>
      </c>
      <c r="L43" s="11">
        <f t="shared" si="0"/>
        <v>17335.919999999998</v>
      </c>
      <c r="M43" s="7" t="s">
        <v>8</v>
      </c>
    </row>
    <row r="44" spans="1:13">
      <c r="A44" s="6" t="s">
        <v>37</v>
      </c>
      <c r="B44" s="7" t="s">
        <v>30</v>
      </c>
      <c r="C44" s="7">
        <v>152</v>
      </c>
      <c r="D44" s="16" t="s">
        <v>60</v>
      </c>
      <c r="E44" s="7">
        <v>118</v>
      </c>
      <c r="F44" s="7" t="s">
        <v>61</v>
      </c>
      <c r="G44" s="9">
        <f t="shared" si="3"/>
        <v>7833</v>
      </c>
      <c r="H44" s="7">
        <v>10</v>
      </c>
      <c r="I44" s="9">
        <f t="shared" si="4"/>
        <v>3073.42</v>
      </c>
      <c r="J44" s="12" t="s">
        <v>62</v>
      </c>
      <c r="K44" s="9">
        <v>6429.5</v>
      </c>
      <c r="L44" s="11">
        <f t="shared" si="0"/>
        <v>17335.919999999998</v>
      </c>
      <c r="M44" s="7" t="s">
        <v>8</v>
      </c>
    </row>
    <row r="45" spans="1:13">
      <c r="A45" s="6" t="s">
        <v>37</v>
      </c>
      <c r="B45" s="7" t="s">
        <v>30</v>
      </c>
      <c r="C45" s="7">
        <v>153</v>
      </c>
      <c r="D45" s="16" t="s">
        <v>60</v>
      </c>
      <c r="E45" s="7">
        <v>118</v>
      </c>
      <c r="F45" s="7" t="s">
        <v>61</v>
      </c>
      <c r="G45" s="9">
        <f t="shared" si="3"/>
        <v>7833</v>
      </c>
      <c r="H45" s="7">
        <v>10</v>
      </c>
      <c r="I45" s="9">
        <f t="shared" si="4"/>
        <v>3073.42</v>
      </c>
      <c r="J45" s="12" t="s">
        <v>62</v>
      </c>
      <c r="K45" s="9">
        <v>6429.5</v>
      </c>
      <c r="L45" s="11">
        <f t="shared" si="0"/>
        <v>17335.919999999998</v>
      </c>
      <c r="M45" s="7" t="s">
        <v>8</v>
      </c>
    </row>
    <row r="46" spans="1:13">
      <c r="A46" s="6" t="s">
        <v>37</v>
      </c>
      <c r="B46" s="7" t="s">
        <v>30</v>
      </c>
      <c r="C46" s="7">
        <v>154</v>
      </c>
      <c r="D46" s="16" t="s">
        <v>60</v>
      </c>
      <c r="E46" s="7">
        <v>118</v>
      </c>
      <c r="F46" s="7" t="s">
        <v>61</v>
      </c>
      <c r="G46" s="9">
        <f t="shared" si="3"/>
        <v>7833</v>
      </c>
      <c r="H46" s="7">
        <v>10</v>
      </c>
      <c r="I46" s="9">
        <f t="shared" si="4"/>
        <v>3073.42</v>
      </c>
      <c r="J46" s="12" t="s">
        <v>62</v>
      </c>
      <c r="K46" s="9">
        <v>6429.5</v>
      </c>
      <c r="L46" s="11">
        <f t="shared" si="0"/>
        <v>17335.919999999998</v>
      </c>
      <c r="M46" s="7" t="s">
        <v>8</v>
      </c>
    </row>
    <row r="47" spans="1:13" ht="21">
      <c r="A47" s="6" t="s">
        <v>63</v>
      </c>
      <c r="B47" s="7" t="s">
        <v>4</v>
      </c>
      <c r="C47" s="7">
        <v>82</v>
      </c>
      <c r="D47" s="16" t="s">
        <v>64</v>
      </c>
      <c r="E47" s="7">
        <v>122</v>
      </c>
      <c r="F47" s="7" t="s">
        <v>6</v>
      </c>
      <c r="G47" s="9">
        <f>13576.32+(2*698.13)</f>
        <v>14972.58</v>
      </c>
      <c r="H47" s="7">
        <v>30</v>
      </c>
      <c r="I47" s="9">
        <f>(11858.76/12)*14</f>
        <v>13835.220000000001</v>
      </c>
      <c r="J47" s="12" t="s">
        <v>65</v>
      </c>
      <c r="K47" s="9">
        <v>32638.48</v>
      </c>
      <c r="L47" s="11">
        <f t="shared" si="0"/>
        <v>61446.28</v>
      </c>
      <c r="M47" s="7" t="s">
        <v>66</v>
      </c>
    </row>
    <row r="48" spans="1:13">
      <c r="A48" s="6" t="s">
        <v>63</v>
      </c>
      <c r="B48" s="7" t="s">
        <v>4</v>
      </c>
      <c r="C48" s="7">
        <v>1</v>
      </c>
      <c r="D48" s="16" t="s">
        <v>67</v>
      </c>
      <c r="E48" s="7">
        <v>123</v>
      </c>
      <c r="F48" s="7" t="s">
        <v>6</v>
      </c>
      <c r="G48" s="9">
        <f>13576.32+(2*698.13)</f>
        <v>14972.58</v>
      </c>
      <c r="H48" s="7">
        <v>30</v>
      </c>
      <c r="I48" s="9">
        <f>(11858.76/12)*14</f>
        <v>13835.220000000001</v>
      </c>
      <c r="J48" s="12" t="s">
        <v>65</v>
      </c>
      <c r="K48" s="9">
        <v>32638.48</v>
      </c>
      <c r="L48" s="11">
        <f t="shared" si="0"/>
        <v>61446.28</v>
      </c>
      <c r="M48" s="7" t="s">
        <v>68</v>
      </c>
    </row>
    <row r="49" spans="1:13">
      <c r="A49" s="6" t="s">
        <v>63</v>
      </c>
      <c r="B49" s="7" t="s">
        <v>4</v>
      </c>
      <c r="C49" s="7">
        <v>277</v>
      </c>
      <c r="D49" s="16" t="s">
        <v>69</v>
      </c>
      <c r="E49" s="7">
        <v>135</v>
      </c>
      <c r="F49" s="7" t="s">
        <v>6</v>
      </c>
      <c r="G49" s="9">
        <f>13576.32+(2*698.13)</f>
        <v>14972.58</v>
      </c>
      <c r="H49" s="7">
        <v>30</v>
      </c>
      <c r="I49" s="9">
        <f>(11858.76/12)*14</f>
        <v>13835.220000000001</v>
      </c>
      <c r="J49" s="12" t="s">
        <v>65</v>
      </c>
      <c r="K49" s="9">
        <v>17616.900000000001</v>
      </c>
      <c r="L49" s="11">
        <f t="shared" si="0"/>
        <v>46424.700000000004</v>
      </c>
      <c r="M49" s="7" t="s">
        <v>68</v>
      </c>
    </row>
    <row r="50" spans="1:13" ht="21">
      <c r="A50" s="6" t="s">
        <v>63</v>
      </c>
      <c r="B50" s="7" t="s">
        <v>4</v>
      </c>
      <c r="C50" s="7">
        <v>83</v>
      </c>
      <c r="D50" s="17" t="s">
        <v>70</v>
      </c>
      <c r="E50" s="7">
        <v>125</v>
      </c>
      <c r="F50" s="7" t="s">
        <v>26</v>
      </c>
      <c r="G50" s="9">
        <f>11739.12+(2*713.45)</f>
        <v>13166.02</v>
      </c>
      <c r="H50" s="7">
        <v>20</v>
      </c>
      <c r="I50" s="9">
        <f>(5382.6/12)*14</f>
        <v>6279.7</v>
      </c>
      <c r="J50" s="12" t="s">
        <v>71</v>
      </c>
      <c r="K50" s="9">
        <v>7217.98</v>
      </c>
      <c r="L50" s="11">
        <f t="shared" si="0"/>
        <v>26663.7</v>
      </c>
      <c r="M50" s="7" t="s">
        <v>8</v>
      </c>
    </row>
    <row r="51" spans="1:13" ht="21">
      <c r="A51" s="6" t="s">
        <v>63</v>
      </c>
      <c r="B51" s="7" t="s">
        <v>4</v>
      </c>
      <c r="C51" s="7">
        <v>288</v>
      </c>
      <c r="D51" s="16" t="s">
        <v>222</v>
      </c>
      <c r="E51" s="7">
        <v>145</v>
      </c>
      <c r="F51" s="7" t="s">
        <v>10</v>
      </c>
      <c r="G51" s="9">
        <f>8814.12+(2*634.82)</f>
        <v>10083.76</v>
      </c>
      <c r="H51" s="7">
        <v>16</v>
      </c>
      <c r="I51" s="9">
        <f>(4283.64/12)*14</f>
        <v>4997.58</v>
      </c>
      <c r="J51" s="12" t="s">
        <v>72</v>
      </c>
      <c r="K51" s="9">
        <v>8366.26</v>
      </c>
      <c r="L51" s="11">
        <f t="shared" si="0"/>
        <v>23447.599999999999</v>
      </c>
      <c r="M51" s="7" t="s">
        <v>8</v>
      </c>
    </row>
    <row r="52" spans="1:13">
      <c r="A52" s="6" t="s">
        <v>63</v>
      </c>
      <c r="B52" s="7" t="s">
        <v>4</v>
      </c>
      <c r="C52" s="7">
        <v>287</v>
      </c>
      <c r="D52" s="16" t="s">
        <v>223</v>
      </c>
      <c r="E52" s="7">
        <v>144</v>
      </c>
      <c r="F52" s="7" t="s">
        <v>10</v>
      </c>
      <c r="G52" s="9">
        <f>8814.12+(2*634.82)</f>
        <v>10083.76</v>
      </c>
      <c r="H52" s="7">
        <v>16</v>
      </c>
      <c r="I52" s="9">
        <f>(4283.64/12)*14</f>
        <v>4997.58</v>
      </c>
      <c r="J52" s="12" t="s">
        <v>15</v>
      </c>
      <c r="K52" s="9">
        <v>8366.26</v>
      </c>
      <c r="L52" s="11">
        <f t="shared" si="0"/>
        <v>23447.599999999999</v>
      </c>
      <c r="M52" s="7" t="s">
        <v>8</v>
      </c>
    </row>
    <row r="53" spans="1:13">
      <c r="A53" s="6" t="s">
        <v>63</v>
      </c>
      <c r="B53" s="7" t="s">
        <v>4</v>
      </c>
      <c r="C53" s="7">
        <v>289</v>
      </c>
      <c r="D53" s="16" t="s">
        <v>224</v>
      </c>
      <c r="E53" s="7">
        <v>146</v>
      </c>
      <c r="F53" s="7" t="s">
        <v>10</v>
      </c>
      <c r="G53" s="9">
        <f>8814.12+(2*634.82)</f>
        <v>10083.76</v>
      </c>
      <c r="H53" s="7">
        <v>16</v>
      </c>
      <c r="I53" s="9">
        <f>(4283.64/12)*14</f>
        <v>4997.58</v>
      </c>
      <c r="J53" s="12" t="s">
        <v>43</v>
      </c>
      <c r="K53" s="9">
        <v>8366.26</v>
      </c>
      <c r="L53" s="11">
        <f t="shared" si="0"/>
        <v>23447.599999999999</v>
      </c>
      <c r="M53" s="7" t="s">
        <v>8</v>
      </c>
    </row>
    <row r="54" spans="1:13">
      <c r="A54" s="6" t="s">
        <v>73</v>
      </c>
      <c r="B54" s="7" t="s">
        <v>74</v>
      </c>
      <c r="C54" s="7">
        <v>108</v>
      </c>
      <c r="D54" s="16" t="s">
        <v>75</v>
      </c>
      <c r="E54" s="7"/>
      <c r="F54" s="7"/>
      <c r="G54" s="9"/>
      <c r="H54" s="7"/>
      <c r="I54" s="9"/>
      <c r="J54" s="12"/>
      <c r="K54" s="9"/>
      <c r="L54" s="11">
        <f t="shared" si="0"/>
        <v>0</v>
      </c>
      <c r="M54" s="7" t="s">
        <v>76</v>
      </c>
    </row>
    <row r="55" spans="1:13">
      <c r="A55" s="6" t="s">
        <v>73</v>
      </c>
      <c r="B55" s="7" t="s">
        <v>30</v>
      </c>
      <c r="C55" s="7">
        <v>219</v>
      </c>
      <c r="D55" s="16" t="s">
        <v>77</v>
      </c>
      <c r="E55" s="7">
        <v>17</v>
      </c>
      <c r="F55" s="7" t="s">
        <v>10</v>
      </c>
      <c r="G55" s="9">
        <f>8814.12+(2*634.82)</f>
        <v>10083.76</v>
      </c>
      <c r="H55" s="7">
        <v>15</v>
      </c>
      <c r="I55" s="9">
        <f>(4008.36/12)*14</f>
        <v>4676.42</v>
      </c>
      <c r="J55" s="12" t="s">
        <v>13</v>
      </c>
      <c r="K55" s="9">
        <v>8687.42</v>
      </c>
      <c r="L55" s="11">
        <f t="shared" si="0"/>
        <v>23447.599999999999</v>
      </c>
      <c r="M55" s="7" t="s">
        <v>8</v>
      </c>
    </row>
    <row r="56" spans="1:13">
      <c r="A56" s="6" t="s">
        <v>78</v>
      </c>
      <c r="B56" s="7" t="s">
        <v>4</v>
      </c>
      <c r="C56" s="7">
        <v>103</v>
      </c>
      <c r="D56" s="16" t="s">
        <v>79</v>
      </c>
      <c r="E56" s="7">
        <v>18</v>
      </c>
      <c r="F56" s="7" t="s">
        <v>6</v>
      </c>
      <c r="G56" s="9">
        <f>13576.32+(2*698.13)</f>
        <v>14972.58</v>
      </c>
      <c r="H56" s="7">
        <v>30</v>
      </c>
      <c r="I56" s="9">
        <f>(11858.76/12)*14</f>
        <v>13835.220000000001</v>
      </c>
      <c r="J56" s="12" t="s">
        <v>65</v>
      </c>
      <c r="K56" s="9">
        <v>32638.48</v>
      </c>
      <c r="L56" s="11">
        <f t="shared" si="0"/>
        <v>61446.28</v>
      </c>
      <c r="M56" s="7" t="s">
        <v>68</v>
      </c>
    </row>
    <row r="57" spans="1:13">
      <c r="A57" s="6" t="s">
        <v>78</v>
      </c>
      <c r="B57" s="7" t="s">
        <v>30</v>
      </c>
      <c r="C57" s="7">
        <v>163</v>
      </c>
      <c r="D57" s="16" t="s">
        <v>80</v>
      </c>
      <c r="E57" s="7">
        <v>19</v>
      </c>
      <c r="F57" s="7" t="s">
        <v>6</v>
      </c>
      <c r="G57" s="9">
        <f>13576.32+(2*698.13)</f>
        <v>14972.58</v>
      </c>
      <c r="H57" s="7">
        <v>20</v>
      </c>
      <c r="I57" s="9">
        <f>(5382.6/12)*14</f>
        <v>6279.7</v>
      </c>
      <c r="J57" s="12" t="s">
        <v>81</v>
      </c>
      <c r="K57" s="9">
        <v>4093.6</v>
      </c>
      <c r="L57" s="11">
        <f t="shared" si="0"/>
        <v>25345.879999999997</v>
      </c>
      <c r="M57" s="7" t="s">
        <v>8</v>
      </c>
    </row>
    <row r="58" spans="1:13">
      <c r="A58" s="6" t="s">
        <v>78</v>
      </c>
      <c r="B58" s="7" t="s">
        <v>4</v>
      </c>
      <c r="C58" s="7">
        <v>106</v>
      </c>
      <c r="D58" s="16" t="s">
        <v>82</v>
      </c>
      <c r="E58" s="7">
        <v>83</v>
      </c>
      <c r="F58" s="7" t="s">
        <v>10</v>
      </c>
      <c r="G58" s="9">
        <f>8814.12+(2*634.82)</f>
        <v>10083.76</v>
      </c>
      <c r="H58" s="7">
        <v>16</v>
      </c>
      <c r="I58" s="9">
        <f>(4283.64/12)*14</f>
        <v>4997.58</v>
      </c>
      <c r="J58" s="12" t="s">
        <v>83</v>
      </c>
      <c r="K58" s="9">
        <v>8366.26</v>
      </c>
      <c r="L58" s="11">
        <f t="shared" si="0"/>
        <v>23447.599999999999</v>
      </c>
      <c r="M58" s="7" t="s">
        <v>8</v>
      </c>
    </row>
    <row r="59" spans="1:13">
      <c r="A59" s="6" t="s">
        <v>78</v>
      </c>
      <c r="B59" s="7" t="s">
        <v>4</v>
      </c>
      <c r="C59" s="7">
        <v>107</v>
      </c>
      <c r="D59" s="16" t="s">
        <v>82</v>
      </c>
      <c r="E59" s="7">
        <v>83</v>
      </c>
      <c r="F59" s="7" t="s">
        <v>10</v>
      </c>
      <c r="G59" s="9">
        <f>8814.12+(2*634.82)</f>
        <v>10083.76</v>
      </c>
      <c r="H59" s="7">
        <v>16</v>
      </c>
      <c r="I59" s="9">
        <f>(4283.64/12)*14</f>
        <v>4997.58</v>
      </c>
      <c r="J59" s="12" t="s">
        <v>84</v>
      </c>
      <c r="K59" s="9">
        <v>11488.4</v>
      </c>
      <c r="L59" s="11">
        <f t="shared" si="0"/>
        <v>26569.739999999998</v>
      </c>
      <c r="M59" s="7" t="s">
        <v>8</v>
      </c>
    </row>
    <row r="60" spans="1:13">
      <c r="A60" s="6" t="s">
        <v>78</v>
      </c>
      <c r="B60" s="7" t="s">
        <v>30</v>
      </c>
      <c r="C60" s="7">
        <v>109</v>
      </c>
      <c r="D60" s="16" t="s">
        <v>85</v>
      </c>
      <c r="E60" s="7">
        <v>129</v>
      </c>
      <c r="F60" s="7" t="s">
        <v>10</v>
      </c>
      <c r="G60" s="9">
        <v>10083.76</v>
      </c>
      <c r="H60" s="7">
        <v>16</v>
      </c>
      <c r="I60" s="9">
        <f>(4283.64/12)*14</f>
        <v>4997.58</v>
      </c>
      <c r="J60" s="12" t="s">
        <v>15</v>
      </c>
      <c r="K60" s="9">
        <v>7359.1</v>
      </c>
      <c r="L60" s="11">
        <f t="shared" si="0"/>
        <v>22440.440000000002</v>
      </c>
      <c r="M60" s="7" t="s">
        <v>8</v>
      </c>
    </row>
    <row r="61" spans="1:13">
      <c r="A61" s="6" t="s">
        <v>78</v>
      </c>
      <c r="B61" s="7" t="s">
        <v>30</v>
      </c>
      <c r="C61" s="7">
        <v>286</v>
      </c>
      <c r="D61" s="16" t="s">
        <v>225</v>
      </c>
      <c r="E61" s="7">
        <v>143</v>
      </c>
      <c r="F61" s="7" t="s">
        <v>10</v>
      </c>
      <c r="G61" s="9">
        <v>10083.76</v>
      </c>
      <c r="H61" s="7">
        <v>16</v>
      </c>
      <c r="I61" s="9">
        <v>4997.58</v>
      </c>
      <c r="J61" s="12"/>
      <c r="K61" s="9">
        <v>7359.1</v>
      </c>
      <c r="L61" s="11">
        <v>22440.44</v>
      </c>
      <c r="M61" s="7" t="s">
        <v>8</v>
      </c>
    </row>
    <row r="62" spans="1:13">
      <c r="A62" s="6" t="s">
        <v>86</v>
      </c>
      <c r="B62" s="7" t="s">
        <v>4</v>
      </c>
      <c r="C62" s="7">
        <v>104</v>
      </c>
      <c r="D62" s="16" t="s">
        <v>87</v>
      </c>
      <c r="E62" s="7">
        <v>16</v>
      </c>
      <c r="F62" s="7" t="s">
        <v>6</v>
      </c>
      <c r="G62" s="9">
        <f>13576.32+(2*698.13)</f>
        <v>14972.58</v>
      </c>
      <c r="H62" s="7">
        <v>23</v>
      </c>
      <c r="I62" s="9">
        <f>(6688.8/12)*14</f>
        <v>7803.5999999999995</v>
      </c>
      <c r="J62" s="12" t="s">
        <v>88</v>
      </c>
      <c r="K62" s="9">
        <v>14311.78</v>
      </c>
      <c r="L62" s="11">
        <f t="shared" si="0"/>
        <v>37087.96</v>
      </c>
      <c r="M62" s="7" t="s">
        <v>8</v>
      </c>
    </row>
    <row r="63" spans="1:13" ht="31.5">
      <c r="A63" s="6" t="s">
        <v>89</v>
      </c>
      <c r="B63" s="7" t="s">
        <v>4</v>
      </c>
      <c r="C63" s="7">
        <v>64</v>
      </c>
      <c r="D63" s="16" t="s">
        <v>90</v>
      </c>
      <c r="E63" s="7">
        <v>57</v>
      </c>
      <c r="F63" s="7" t="s">
        <v>6</v>
      </c>
      <c r="G63" s="9">
        <f>13576.32+(2*698.13)</f>
        <v>14972.58</v>
      </c>
      <c r="H63" s="7">
        <v>23</v>
      </c>
      <c r="I63" s="9">
        <f>(6688.8/12)*14</f>
        <v>7803.5999999999995</v>
      </c>
      <c r="J63" s="12" t="s">
        <v>91</v>
      </c>
      <c r="K63" s="9">
        <v>13181.78</v>
      </c>
      <c r="L63" s="11">
        <f t="shared" si="0"/>
        <v>35957.96</v>
      </c>
      <c r="M63" s="7" t="s">
        <v>8</v>
      </c>
    </row>
    <row r="64" spans="1:13" ht="31.5">
      <c r="A64" s="6" t="s">
        <v>89</v>
      </c>
      <c r="B64" s="7" t="s">
        <v>30</v>
      </c>
      <c r="C64" s="7">
        <v>215</v>
      </c>
      <c r="D64" s="16" t="s">
        <v>92</v>
      </c>
      <c r="E64" s="7">
        <v>55</v>
      </c>
      <c r="F64" s="7" t="s">
        <v>10</v>
      </c>
      <c r="G64" s="9">
        <f>8814.12+(2*634.82)</f>
        <v>10083.76</v>
      </c>
      <c r="H64" s="7">
        <v>14</v>
      </c>
      <c r="I64" s="9">
        <f>(3733.92/12)*14</f>
        <v>4356.2400000000007</v>
      </c>
      <c r="J64" s="12" t="s">
        <v>93</v>
      </c>
      <c r="K64" s="9">
        <v>10754.8</v>
      </c>
      <c r="L64" s="11">
        <f t="shared" si="0"/>
        <v>25194.800000000003</v>
      </c>
      <c r="M64" s="7" t="s">
        <v>8</v>
      </c>
    </row>
    <row r="65" spans="1:13" ht="31.5">
      <c r="A65" s="6" t="s">
        <v>89</v>
      </c>
      <c r="B65" s="7" t="s">
        <v>30</v>
      </c>
      <c r="C65" s="7">
        <v>216</v>
      </c>
      <c r="D65" s="16" t="s">
        <v>94</v>
      </c>
      <c r="E65" s="7">
        <v>56</v>
      </c>
      <c r="F65" s="7" t="s">
        <v>10</v>
      </c>
      <c r="G65" s="9">
        <f>8814.12+(2*634.82)</f>
        <v>10083.76</v>
      </c>
      <c r="H65" s="7">
        <v>14</v>
      </c>
      <c r="I65" s="9">
        <f>(3733.92/12)*14</f>
        <v>4356.2400000000007</v>
      </c>
      <c r="J65" s="12" t="s">
        <v>43</v>
      </c>
      <c r="K65" s="9">
        <v>6892.62</v>
      </c>
      <c r="L65" s="11">
        <f t="shared" si="0"/>
        <v>21332.620000000003</v>
      </c>
      <c r="M65" s="7" t="s">
        <v>8</v>
      </c>
    </row>
    <row r="66" spans="1:13" ht="31.5">
      <c r="A66" s="6" t="s">
        <v>89</v>
      </c>
      <c r="B66" s="7" t="s">
        <v>30</v>
      </c>
      <c r="C66" s="7">
        <v>284</v>
      </c>
      <c r="D66" s="16" t="s">
        <v>94</v>
      </c>
      <c r="E66" s="7">
        <v>56</v>
      </c>
      <c r="F66" s="7" t="s">
        <v>10</v>
      </c>
      <c r="G66" s="9">
        <f>8814.12+(2*634.82)</f>
        <v>10083.76</v>
      </c>
      <c r="H66" s="7">
        <v>14</v>
      </c>
      <c r="I66" s="9">
        <f>(3733.92/12)*14</f>
        <v>4356.2400000000007</v>
      </c>
      <c r="J66" s="12" t="s">
        <v>43</v>
      </c>
      <c r="K66" s="9">
        <v>6892.62</v>
      </c>
      <c r="L66" s="11">
        <f t="shared" si="0"/>
        <v>21332.620000000003</v>
      </c>
      <c r="M66" s="7" t="s">
        <v>8</v>
      </c>
    </row>
    <row r="67" spans="1:13" ht="21">
      <c r="A67" s="6" t="s">
        <v>95</v>
      </c>
      <c r="B67" s="7" t="s">
        <v>4</v>
      </c>
      <c r="C67" s="7">
        <v>169</v>
      </c>
      <c r="D67" s="16" t="s">
        <v>96</v>
      </c>
      <c r="E67" s="7">
        <v>50</v>
      </c>
      <c r="F67" s="7" t="s">
        <v>10</v>
      </c>
      <c r="G67" s="9">
        <f>8814.12+(2*634.82)</f>
        <v>10083.76</v>
      </c>
      <c r="H67" s="7">
        <v>20</v>
      </c>
      <c r="I67" s="9">
        <f>(5382.6/12)*14</f>
        <v>6279.7</v>
      </c>
      <c r="J67" s="12" t="s">
        <v>83</v>
      </c>
      <c r="K67" s="9">
        <v>13290.44</v>
      </c>
      <c r="L67" s="11">
        <f t="shared" si="0"/>
        <v>29653.9</v>
      </c>
      <c r="M67" s="7" t="s">
        <v>8</v>
      </c>
    </row>
    <row r="68" spans="1:13">
      <c r="A68" s="6" t="s">
        <v>95</v>
      </c>
      <c r="B68" s="7" t="s">
        <v>30</v>
      </c>
      <c r="C68" s="7">
        <v>170</v>
      </c>
      <c r="D68" s="16" t="s">
        <v>97</v>
      </c>
      <c r="E68" s="7">
        <v>51</v>
      </c>
      <c r="F68" s="7" t="s">
        <v>18</v>
      </c>
      <c r="G68" s="9">
        <f t="shared" ref="G68:G74" si="5">7335.72+(2*605.73)</f>
        <v>8547.18</v>
      </c>
      <c r="H68" s="7">
        <v>13</v>
      </c>
      <c r="I68" s="9">
        <f t="shared" ref="I68:I74" si="6">(3458.64/12)*14</f>
        <v>4035.0799999999995</v>
      </c>
      <c r="J68" s="12" t="s">
        <v>98</v>
      </c>
      <c r="K68" s="9">
        <v>8077.3</v>
      </c>
      <c r="L68" s="11">
        <f t="shared" si="0"/>
        <v>20659.559999999998</v>
      </c>
      <c r="M68" s="7" t="s">
        <v>8</v>
      </c>
    </row>
    <row r="69" spans="1:13">
      <c r="A69" s="6" t="s">
        <v>95</v>
      </c>
      <c r="B69" s="7" t="s">
        <v>4</v>
      </c>
      <c r="C69" s="7">
        <v>171</v>
      </c>
      <c r="D69" s="16" t="s">
        <v>97</v>
      </c>
      <c r="E69" s="7">
        <v>51</v>
      </c>
      <c r="F69" s="7" t="s">
        <v>18</v>
      </c>
      <c r="G69" s="9">
        <f t="shared" si="5"/>
        <v>8547.18</v>
      </c>
      <c r="H69" s="7">
        <v>13</v>
      </c>
      <c r="I69" s="9">
        <f t="shared" si="6"/>
        <v>4035.0799999999995</v>
      </c>
      <c r="J69" s="12" t="s">
        <v>98</v>
      </c>
      <c r="K69" s="9">
        <v>8077.3</v>
      </c>
      <c r="L69" s="11">
        <f t="shared" si="0"/>
        <v>20659.559999999998</v>
      </c>
      <c r="M69" s="7" t="s">
        <v>8</v>
      </c>
    </row>
    <row r="70" spans="1:13">
      <c r="A70" s="6" t="s">
        <v>95</v>
      </c>
      <c r="B70" s="7" t="s">
        <v>30</v>
      </c>
      <c r="C70" s="7">
        <v>172</v>
      </c>
      <c r="D70" s="16" t="s">
        <v>97</v>
      </c>
      <c r="E70" s="7">
        <v>51</v>
      </c>
      <c r="F70" s="7" t="s">
        <v>18</v>
      </c>
      <c r="G70" s="9">
        <f t="shared" si="5"/>
        <v>8547.18</v>
      </c>
      <c r="H70" s="7">
        <v>13</v>
      </c>
      <c r="I70" s="9">
        <f t="shared" si="6"/>
        <v>4035.0799999999995</v>
      </c>
      <c r="J70" s="12" t="s">
        <v>98</v>
      </c>
      <c r="K70" s="9">
        <v>8077.3</v>
      </c>
      <c r="L70" s="11">
        <f t="shared" ref="L70:L132" si="7">K70+I70+G70</f>
        <v>20659.559999999998</v>
      </c>
      <c r="M70" s="7" t="s">
        <v>8</v>
      </c>
    </row>
    <row r="71" spans="1:13">
      <c r="A71" s="6" t="s">
        <v>95</v>
      </c>
      <c r="B71" s="7" t="s">
        <v>30</v>
      </c>
      <c r="C71" s="7">
        <v>173</v>
      </c>
      <c r="D71" s="16" t="s">
        <v>97</v>
      </c>
      <c r="E71" s="7">
        <v>51</v>
      </c>
      <c r="F71" s="7" t="s">
        <v>18</v>
      </c>
      <c r="G71" s="9">
        <f t="shared" si="5"/>
        <v>8547.18</v>
      </c>
      <c r="H71" s="7">
        <v>13</v>
      </c>
      <c r="I71" s="9">
        <f t="shared" si="6"/>
        <v>4035.0799999999995</v>
      </c>
      <c r="J71" s="12" t="s">
        <v>98</v>
      </c>
      <c r="K71" s="9">
        <v>8077.3</v>
      </c>
      <c r="L71" s="11">
        <f t="shared" si="7"/>
        <v>20659.559999999998</v>
      </c>
      <c r="M71" s="7" t="s">
        <v>8</v>
      </c>
    </row>
    <row r="72" spans="1:13">
      <c r="A72" s="6" t="s">
        <v>95</v>
      </c>
      <c r="B72" s="7" t="s">
        <v>4</v>
      </c>
      <c r="C72" s="7">
        <v>174</v>
      </c>
      <c r="D72" s="16" t="s">
        <v>97</v>
      </c>
      <c r="E72" s="7">
        <v>51</v>
      </c>
      <c r="F72" s="7" t="s">
        <v>18</v>
      </c>
      <c r="G72" s="9">
        <f t="shared" si="5"/>
        <v>8547.18</v>
      </c>
      <c r="H72" s="7">
        <v>13</v>
      </c>
      <c r="I72" s="9">
        <f t="shared" si="6"/>
        <v>4035.0799999999995</v>
      </c>
      <c r="J72" s="12" t="s">
        <v>98</v>
      </c>
      <c r="K72" s="9">
        <v>8077.3</v>
      </c>
      <c r="L72" s="11">
        <f t="shared" si="7"/>
        <v>20659.559999999998</v>
      </c>
      <c r="M72" s="7" t="s">
        <v>8</v>
      </c>
    </row>
    <row r="73" spans="1:13">
      <c r="A73" s="6" t="s">
        <v>95</v>
      </c>
      <c r="B73" s="7" t="s">
        <v>4</v>
      </c>
      <c r="C73" s="7">
        <v>162</v>
      </c>
      <c r="D73" s="16" t="s">
        <v>99</v>
      </c>
      <c r="E73" s="7">
        <v>71</v>
      </c>
      <c r="F73" s="7" t="s">
        <v>18</v>
      </c>
      <c r="G73" s="9">
        <f t="shared" si="5"/>
        <v>8547.18</v>
      </c>
      <c r="H73" s="7">
        <v>13</v>
      </c>
      <c r="I73" s="9">
        <f t="shared" si="6"/>
        <v>4035.0799999999995</v>
      </c>
      <c r="J73" s="12" t="s">
        <v>19</v>
      </c>
      <c r="K73" s="9">
        <v>7147.7</v>
      </c>
      <c r="L73" s="11">
        <f t="shared" si="7"/>
        <v>19729.96</v>
      </c>
      <c r="M73" s="7" t="s">
        <v>8</v>
      </c>
    </row>
    <row r="74" spans="1:13">
      <c r="A74" s="6" t="s">
        <v>95</v>
      </c>
      <c r="B74" s="7" t="s">
        <v>30</v>
      </c>
      <c r="C74" s="7">
        <v>176</v>
      </c>
      <c r="D74" s="16" t="s">
        <v>99</v>
      </c>
      <c r="E74" s="7">
        <v>52</v>
      </c>
      <c r="F74" s="7" t="s">
        <v>18</v>
      </c>
      <c r="G74" s="9">
        <f t="shared" si="5"/>
        <v>8547.18</v>
      </c>
      <c r="H74" s="7">
        <v>13</v>
      </c>
      <c r="I74" s="9">
        <f t="shared" si="6"/>
        <v>4035.0799999999995</v>
      </c>
      <c r="J74" s="12" t="s">
        <v>19</v>
      </c>
      <c r="K74" s="9">
        <v>7147.7</v>
      </c>
      <c r="L74" s="11">
        <f t="shared" si="7"/>
        <v>19729.96</v>
      </c>
      <c r="M74" s="7" t="s">
        <v>8</v>
      </c>
    </row>
    <row r="75" spans="1:13">
      <c r="A75" s="6" t="s">
        <v>95</v>
      </c>
      <c r="B75" s="7" t="s">
        <v>4</v>
      </c>
      <c r="C75" s="7">
        <v>175</v>
      </c>
      <c r="D75" s="16" t="s">
        <v>100</v>
      </c>
      <c r="E75" s="7">
        <v>54</v>
      </c>
      <c r="F75" s="7" t="s">
        <v>61</v>
      </c>
      <c r="G75" s="9">
        <f>6714+(2*559.5)</f>
        <v>7833</v>
      </c>
      <c r="H75" s="7">
        <v>11</v>
      </c>
      <c r="I75" s="9">
        <f>(2908.8/12)*14</f>
        <v>3393.6</v>
      </c>
      <c r="J75" s="12" t="s">
        <v>101</v>
      </c>
      <c r="K75" s="9">
        <v>5536.44</v>
      </c>
      <c r="L75" s="11">
        <f t="shared" si="7"/>
        <v>16763.04</v>
      </c>
      <c r="M75" s="7" t="s">
        <v>8</v>
      </c>
    </row>
    <row r="76" spans="1:13">
      <c r="A76" s="6" t="s">
        <v>95</v>
      </c>
      <c r="B76" s="7" t="s">
        <v>30</v>
      </c>
      <c r="C76" s="7">
        <v>177</v>
      </c>
      <c r="D76" s="16" t="s">
        <v>102</v>
      </c>
      <c r="E76" s="7">
        <v>53</v>
      </c>
      <c r="F76" s="7" t="s">
        <v>61</v>
      </c>
      <c r="G76" s="9">
        <f>6714+(2*559.5)</f>
        <v>7833</v>
      </c>
      <c r="H76" s="7">
        <v>11</v>
      </c>
      <c r="I76" s="9">
        <f>(2908.8/12)*14</f>
        <v>3393.6</v>
      </c>
      <c r="J76" s="12" t="s">
        <v>103</v>
      </c>
      <c r="K76" s="9">
        <v>6217.26</v>
      </c>
      <c r="L76" s="11">
        <f t="shared" si="7"/>
        <v>17443.86</v>
      </c>
      <c r="M76" s="7" t="s">
        <v>8</v>
      </c>
    </row>
    <row r="77" spans="1:13" ht="21">
      <c r="A77" s="6" t="s">
        <v>104</v>
      </c>
      <c r="B77" s="7" t="s">
        <v>4</v>
      </c>
      <c r="C77" s="7">
        <v>264</v>
      </c>
      <c r="D77" s="16" t="s">
        <v>105</v>
      </c>
      <c r="E77" s="7">
        <v>42</v>
      </c>
      <c r="F77" s="7" t="s">
        <v>6</v>
      </c>
      <c r="G77" s="9">
        <f>13576.32+(2*698.13)</f>
        <v>14972.58</v>
      </c>
      <c r="H77" s="7">
        <v>23</v>
      </c>
      <c r="I77" s="9">
        <f>(6688.8/12)*14</f>
        <v>7803.5999999999995</v>
      </c>
      <c r="J77" s="12" t="s">
        <v>106</v>
      </c>
      <c r="K77" s="9">
        <v>13181.56</v>
      </c>
      <c r="L77" s="11">
        <f t="shared" si="7"/>
        <v>35957.74</v>
      </c>
      <c r="M77" s="7" t="s">
        <v>8</v>
      </c>
    </row>
    <row r="78" spans="1:13" ht="21">
      <c r="A78" s="6" t="s">
        <v>104</v>
      </c>
      <c r="B78" s="7" t="s">
        <v>4</v>
      </c>
      <c r="C78" s="7">
        <v>2</v>
      </c>
      <c r="D78" s="16" t="s">
        <v>107</v>
      </c>
      <c r="E78" s="7">
        <v>43</v>
      </c>
      <c r="F78" s="7" t="s">
        <v>26</v>
      </c>
      <c r="G78" s="9">
        <f>11739.12+(2*713.45)</f>
        <v>13166.02</v>
      </c>
      <c r="H78" s="7">
        <v>20</v>
      </c>
      <c r="I78" s="9">
        <f>(5382.6/12)*14</f>
        <v>6279.7</v>
      </c>
      <c r="J78" s="12" t="s">
        <v>108</v>
      </c>
      <c r="K78" s="9">
        <v>10596.32</v>
      </c>
      <c r="L78" s="11">
        <f t="shared" si="7"/>
        <v>30042.04</v>
      </c>
      <c r="M78" s="7" t="s">
        <v>8</v>
      </c>
    </row>
    <row r="79" spans="1:13" ht="21">
      <c r="A79" s="6" t="s">
        <v>104</v>
      </c>
      <c r="B79" s="7" t="s">
        <v>4</v>
      </c>
      <c r="C79" s="7">
        <v>4</v>
      </c>
      <c r="D79" s="16" t="s">
        <v>109</v>
      </c>
      <c r="E79" s="7">
        <v>44</v>
      </c>
      <c r="F79" s="7" t="s">
        <v>10</v>
      </c>
      <c r="G79" s="9">
        <f>8814.12+(2*634.82)</f>
        <v>10083.76</v>
      </c>
      <c r="H79" s="7">
        <v>15</v>
      </c>
      <c r="I79" s="9">
        <f>(4008.36/12)*14</f>
        <v>4676.42</v>
      </c>
      <c r="J79" s="12" t="s">
        <v>13</v>
      </c>
      <c r="K79" s="9">
        <v>8687.42</v>
      </c>
      <c r="L79" s="11">
        <f t="shared" si="7"/>
        <v>23447.599999999999</v>
      </c>
      <c r="M79" s="7" t="s">
        <v>8</v>
      </c>
    </row>
    <row r="80" spans="1:13" ht="21">
      <c r="A80" s="6" t="s">
        <v>104</v>
      </c>
      <c r="B80" s="7" t="s">
        <v>4</v>
      </c>
      <c r="C80" s="7">
        <v>290</v>
      </c>
      <c r="D80" s="16" t="s">
        <v>226</v>
      </c>
      <c r="E80" s="7">
        <v>147</v>
      </c>
      <c r="F80" s="7" t="s">
        <v>18</v>
      </c>
      <c r="G80" s="9">
        <f>7335.72+(2*605.73)</f>
        <v>8547.18</v>
      </c>
      <c r="H80" s="7">
        <v>13</v>
      </c>
      <c r="I80" s="9">
        <f>(3458.64/12)*14</f>
        <v>4035.0799999999995</v>
      </c>
      <c r="J80" s="12" t="s">
        <v>13</v>
      </c>
      <c r="K80" s="9">
        <v>7147.7</v>
      </c>
      <c r="L80" s="11">
        <f t="shared" si="7"/>
        <v>19729.96</v>
      </c>
      <c r="M80" s="7" t="s">
        <v>8</v>
      </c>
    </row>
    <row r="81" spans="1:13">
      <c r="A81" s="6" t="s">
        <v>110</v>
      </c>
      <c r="B81" s="7" t="s">
        <v>4</v>
      </c>
      <c r="C81" s="7">
        <v>27</v>
      </c>
      <c r="D81" s="16" t="s">
        <v>111</v>
      </c>
      <c r="E81" s="7">
        <v>33</v>
      </c>
      <c r="F81" s="7" t="s">
        <v>10</v>
      </c>
      <c r="G81" s="9">
        <f t="shared" ref="G81:G114" si="8">8814.12+(2*634.82)</f>
        <v>10083.76</v>
      </c>
      <c r="H81" s="7">
        <v>20</v>
      </c>
      <c r="I81" s="9">
        <f>(5382.6/12)*14</f>
        <v>6279.7</v>
      </c>
      <c r="J81" s="12" t="s">
        <v>112</v>
      </c>
      <c r="K81" s="9">
        <v>22963.919999999998</v>
      </c>
      <c r="L81" s="11">
        <f t="shared" si="7"/>
        <v>39327.379999999997</v>
      </c>
      <c r="M81" s="7" t="s">
        <v>8</v>
      </c>
    </row>
    <row r="82" spans="1:13">
      <c r="A82" s="6" t="s">
        <v>110</v>
      </c>
      <c r="B82" s="7" t="s">
        <v>4</v>
      </c>
      <c r="C82" s="7">
        <v>28</v>
      </c>
      <c r="D82" s="16" t="s">
        <v>113</v>
      </c>
      <c r="E82" s="7">
        <v>34</v>
      </c>
      <c r="F82" s="7" t="s">
        <v>10</v>
      </c>
      <c r="G82" s="9">
        <f t="shared" si="8"/>
        <v>10083.76</v>
      </c>
      <c r="H82" s="7">
        <v>20</v>
      </c>
      <c r="I82" s="9">
        <f>(5382.6/12)*14</f>
        <v>6279.7</v>
      </c>
      <c r="J82" s="12" t="s">
        <v>114</v>
      </c>
      <c r="K82" s="9">
        <v>20667.64</v>
      </c>
      <c r="L82" s="11">
        <f t="shared" si="7"/>
        <v>37031.1</v>
      </c>
      <c r="M82" s="7" t="s">
        <v>8</v>
      </c>
    </row>
    <row r="83" spans="1:13">
      <c r="A83" s="6" t="s">
        <v>110</v>
      </c>
      <c r="B83" s="7" t="s">
        <v>4</v>
      </c>
      <c r="C83" s="7">
        <v>29</v>
      </c>
      <c r="D83" s="16" t="s">
        <v>115</v>
      </c>
      <c r="E83" s="7">
        <v>35</v>
      </c>
      <c r="F83" s="7" t="s">
        <v>116</v>
      </c>
      <c r="G83" s="9">
        <f t="shared" si="8"/>
        <v>10083.76</v>
      </c>
      <c r="H83" s="7">
        <v>18</v>
      </c>
      <c r="I83" s="9">
        <f t="shared" ref="I83:I89" si="9">(4832.76/12)*14</f>
        <v>5638.22</v>
      </c>
      <c r="J83" s="12" t="s">
        <v>117</v>
      </c>
      <c r="K83" s="9">
        <v>15914.64</v>
      </c>
      <c r="L83" s="11">
        <f t="shared" si="7"/>
        <v>31636.620000000003</v>
      </c>
      <c r="M83" s="7" t="s">
        <v>8</v>
      </c>
    </row>
    <row r="84" spans="1:13">
      <c r="A84" s="6" t="s">
        <v>110</v>
      </c>
      <c r="B84" s="7" t="s">
        <v>4</v>
      </c>
      <c r="C84" s="7">
        <v>30</v>
      </c>
      <c r="D84" s="16" t="s">
        <v>115</v>
      </c>
      <c r="E84" s="7">
        <v>35</v>
      </c>
      <c r="F84" s="7" t="s">
        <v>116</v>
      </c>
      <c r="G84" s="9">
        <f t="shared" si="8"/>
        <v>10083.76</v>
      </c>
      <c r="H84" s="7">
        <v>18</v>
      </c>
      <c r="I84" s="9">
        <f t="shared" si="9"/>
        <v>5638.22</v>
      </c>
      <c r="J84" s="12" t="s">
        <v>117</v>
      </c>
      <c r="K84" s="9">
        <v>15914.64</v>
      </c>
      <c r="L84" s="11">
        <f t="shared" si="7"/>
        <v>31636.620000000003</v>
      </c>
      <c r="M84" s="7" t="s">
        <v>8</v>
      </c>
    </row>
    <row r="85" spans="1:13">
      <c r="A85" s="6" t="s">
        <v>110</v>
      </c>
      <c r="B85" s="7" t="s">
        <v>4</v>
      </c>
      <c r="C85" s="7">
        <v>31</v>
      </c>
      <c r="D85" s="16" t="s">
        <v>115</v>
      </c>
      <c r="E85" s="7">
        <v>35</v>
      </c>
      <c r="F85" s="7" t="s">
        <v>116</v>
      </c>
      <c r="G85" s="9">
        <f t="shared" si="8"/>
        <v>10083.76</v>
      </c>
      <c r="H85" s="7">
        <v>18</v>
      </c>
      <c r="I85" s="9">
        <f t="shared" si="9"/>
        <v>5638.22</v>
      </c>
      <c r="J85" s="12" t="s">
        <v>117</v>
      </c>
      <c r="K85" s="9">
        <v>15914.64</v>
      </c>
      <c r="L85" s="11">
        <f t="shared" si="7"/>
        <v>31636.620000000003</v>
      </c>
      <c r="M85" s="7" t="s">
        <v>8</v>
      </c>
    </row>
    <row r="86" spans="1:13">
      <c r="A86" s="6" t="s">
        <v>110</v>
      </c>
      <c r="B86" s="7" t="s">
        <v>4</v>
      </c>
      <c r="C86" s="7">
        <v>32</v>
      </c>
      <c r="D86" s="16" t="s">
        <v>115</v>
      </c>
      <c r="E86" s="7">
        <v>35</v>
      </c>
      <c r="F86" s="7" t="s">
        <v>116</v>
      </c>
      <c r="G86" s="9">
        <f t="shared" si="8"/>
        <v>10083.76</v>
      </c>
      <c r="H86" s="7">
        <v>18</v>
      </c>
      <c r="I86" s="9">
        <f t="shared" si="9"/>
        <v>5638.22</v>
      </c>
      <c r="J86" s="12" t="s">
        <v>117</v>
      </c>
      <c r="K86" s="9">
        <v>15914.64</v>
      </c>
      <c r="L86" s="11">
        <f t="shared" si="7"/>
        <v>31636.620000000003</v>
      </c>
      <c r="M86" s="7" t="s">
        <v>8</v>
      </c>
    </row>
    <row r="87" spans="1:13">
      <c r="A87" s="6" t="s">
        <v>110</v>
      </c>
      <c r="B87" s="7" t="s">
        <v>4</v>
      </c>
      <c r="C87" s="7">
        <v>265</v>
      </c>
      <c r="D87" s="16" t="s">
        <v>115</v>
      </c>
      <c r="E87" s="7">
        <v>35</v>
      </c>
      <c r="F87" s="7" t="s">
        <v>116</v>
      </c>
      <c r="G87" s="9">
        <f t="shared" si="8"/>
        <v>10083.76</v>
      </c>
      <c r="H87" s="7">
        <v>18</v>
      </c>
      <c r="I87" s="9">
        <f t="shared" si="9"/>
        <v>5638.22</v>
      </c>
      <c r="J87" s="12" t="s">
        <v>117</v>
      </c>
      <c r="K87" s="9">
        <v>15914.64</v>
      </c>
      <c r="L87" s="11">
        <f t="shared" si="7"/>
        <v>31636.620000000003</v>
      </c>
      <c r="M87" s="7" t="s">
        <v>8</v>
      </c>
    </row>
    <row r="88" spans="1:13">
      <c r="A88" s="6" t="s">
        <v>110</v>
      </c>
      <c r="B88" s="7" t="s">
        <v>4</v>
      </c>
      <c r="C88" s="7">
        <v>283</v>
      </c>
      <c r="D88" s="16" t="s">
        <v>115</v>
      </c>
      <c r="E88" s="7">
        <v>35</v>
      </c>
      <c r="F88" s="7" t="s">
        <v>116</v>
      </c>
      <c r="G88" s="9">
        <f t="shared" si="8"/>
        <v>10083.76</v>
      </c>
      <c r="H88" s="7">
        <v>18</v>
      </c>
      <c r="I88" s="9">
        <f t="shared" si="9"/>
        <v>5638.22</v>
      </c>
      <c r="J88" s="12" t="s">
        <v>117</v>
      </c>
      <c r="K88" s="9">
        <v>15914.64</v>
      </c>
      <c r="L88" s="11">
        <f t="shared" si="7"/>
        <v>31636.620000000003</v>
      </c>
      <c r="M88" s="7" t="s">
        <v>8</v>
      </c>
    </row>
    <row r="89" spans="1:13">
      <c r="A89" s="6" t="s">
        <v>110</v>
      </c>
      <c r="B89" s="7" t="s">
        <v>4</v>
      </c>
      <c r="C89" s="7">
        <v>266</v>
      </c>
      <c r="D89" s="16" t="s">
        <v>118</v>
      </c>
      <c r="E89" s="7">
        <v>36</v>
      </c>
      <c r="F89" s="7" t="s">
        <v>116</v>
      </c>
      <c r="G89" s="9">
        <f t="shared" si="8"/>
        <v>10083.76</v>
      </c>
      <c r="H89" s="7">
        <v>18</v>
      </c>
      <c r="I89" s="9">
        <f t="shared" si="9"/>
        <v>5638.22</v>
      </c>
      <c r="J89" s="12" t="s">
        <v>117</v>
      </c>
      <c r="K89" s="9">
        <v>15914.64</v>
      </c>
      <c r="L89" s="11">
        <f t="shared" si="7"/>
        <v>31636.620000000003</v>
      </c>
      <c r="M89" s="7" t="s">
        <v>8</v>
      </c>
    </row>
    <row r="90" spans="1:13">
      <c r="A90" s="6" t="s">
        <v>110</v>
      </c>
      <c r="B90" s="7" t="s">
        <v>4</v>
      </c>
      <c r="C90" s="7">
        <v>13</v>
      </c>
      <c r="D90" s="16" t="s">
        <v>119</v>
      </c>
      <c r="E90" s="7">
        <v>37</v>
      </c>
      <c r="F90" s="7" t="s">
        <v>116</v>
      </c>
      <c r="G90" s="9">
        <f t="shared" si="8"/>
        <v>10083.76</v>
      </c>
      <c r="H90" s="7">
        <v>16</v>
      </c>
      <c r="I90" s="9">
        <f t="shared" ref="I90:I114" si="10">(4283.64/12)*14</f>
        <v>4997.58</v>
      </c>
      <c r="J90" s="12" t="s">
        <v>120</v>
      </c>
      <c r="K90" s="9">
        <v>12603.5</v>
      </c>
      <c r="L90" s="11">
        <f t="shared" si="7"/>
        <v>27684.840000000004</v>
      </c>
      <c r="M90" s="7" t="s">
        <v>8</v>
      </c>
    </row>
    <row r="91" spans="1:13">
      <c r="A91" s="6" t="s">
        <v>110</v>
      </c>
      <c r="B91" s="7" t="s">
        <v>4</v>
      </c>
      <c r="C91" s="7">
        <v>14</v>
      </c>
      <c r="D91" s="16" t="s">
        <v>119</v>
      </c>
      <c r="E91" s="7">
        <v>37</v>
      </c>
      <c r="F91" s="7" t="s">
        <v>116</v>
      </c>
      <c r="G91" s="9">
        <f t="shared" si="8"/>
        <v>10083.76</v>
      </c>
      <c r="H91" s="7">
        <v>16</v>
      </c>
      <c r="I91" s="9">
        <f t="shared" si="10"/>
        <v>4997.58</v>
      </c>
      <c r="J91" s="12" t="s">
        <v>120</v>
      </c>
      <c r="K91" s="9">
        <v>12603.5</v>
      </c>
      <c r="L91" s="11">
        <f t="shared" si="7"/>
        <v>27684.840000000004</v>
      </c>
      <c r="M91" s="7" t="s">
        <v>8</v>
      </c>
    </row>
    <row r="92" spans="1:13">
      <c r="A92" s="6" t="s">
        <v>110</v>
      </c>
      <c r="B92" s="7" t="s">
        <v>4</v>
      </c>
      <c r="C92" s="7">
        <v>15</v>
      </c>
      <c r="D92" s="16" t="s">
        <v>119</v>
      </c>
      <c r="E92" s="7">
        <v>37</v>
      </c>
      <c r="F92" s="7" t="s">
        <v>116</v>
      </c>
      <c r="G92" s="9">
        <f t="shared" si="8"/>
        <v>10083.76</v>
      </c>
      <c r="H92" s="7">
        <v>16</v>
      </c>
      <c r="I92" s="9">
        <f t="shared" si="10"/>
        <v>4997.58</v>
      </c>
      <c r="J92" s="12" t="s">
        <v>120</v>
      </c>
      <c r="K92" s="9">
        <v>12603.5</v>
      </c>
      <c r="L92" s="11">
        <f t="shared" si="7"/>
        <v>27684.840000000004</v>
      </c>
      <c r="M92" s="7" t="s">
        <v>8</v>
      </c>
    </row>
    <row r="93" spans="1:13">
      <c r="A93" s="6" t="s">
        <v>110</v>
      </c>
      <c r="B93" s="7" t="s">
        <v>4</v>
      </c>
      <c r="C93" s="7">
        <v>35</v>
      </c>
      <c r="D93" s="16" t="s">
        <v>119</v>
      </c>
      <c r="E93" s="7">
        <v>37</v>
      </c>
      <c r="F93" s="7" t="s">
        <v>116</v>
      </c>
      <c r="G93" s="9">
        <f t="shared" si="8"/>
        <v>10083.76</v>
      </c>
      <c r="H93" s="7">
        <v>16</v>
      </c>
      <c r="I93" s="9">
        <f t="shared" si="10"/>
        <v>4997.58</v>
      </c>
      <c r="J93" s="12" t="s">
        <v>120</v>
      </c>
      <c r="K93" s="9">
        <v>12603.5</v>
      </c>
      <c r="L93" s="11">
        <f t="shared" si="7"/>
        <v>27684.840000000004</v>
      </c>
      <c r="M93" s="7" t="s">
        <v>8</v>
      </c>
    </row>
    <row r="94" spans="1:13">
      <c r="A94" s="6" t="s">
        <v>110</v>
      </c>
      <c r="B94" s="7" t="s">
        <v>4</v>
      </c>
      <c r="C94" s="7">
        <v>37</v>
      </c>
      <c r="D94" s="16" t="s">
        <v>119</v>
      </c>
      <c r="E94" s="7">
        <v>37</v>
      </c>
      <c r="F94" s="7" t="s">
        <v>116</v>
      </c>
      <c r="G94" s="9">
        <f t="shared" si="8"/>
        <v>10083.76</v>
      </c>
      <c r="H94" s="7">
        <v>16</v>
      </c>
      <c r="I94" s="9">
        <f t="shared" si="10"/>
        <v>4997.58</v>
      </c>
      <c r="J94" s="12" t="s">
        <v>120</v>
      </c>
      <c r="K94" s="9">
        <v>12603.5</v>
      </c>
      <c r="L94" s="11">
        <f t="shared" si="7"/>
        <v>27684.840000000004</v>
      </c>
      <c r="M94" s="7" t="s">
        <v>8</v>
      </c>
    </row>
    <row r="95" spans="1:13">
      <c r="A95" s="6" t="s">
        <v>110</v>
      </c>
      <c r="B95" s="7" t="s">
        <v>4</v>
      </c>
      <c r="C95" s="7">
        <v>38</v>
      </c>
      <c r="D95" s="16" t="s">
        <v>119</v>
      </c>
      <c r="E95" s="7">
        <v>37</v>
      </c>
      <c r="F95" s="7" t="s">
        <v>116</v>
      </c>
      <c r="G95" s="9">
        <f t="shared" si="8"/>
        <v>10083.76</v>
      </c>
      <c r="H95" s="7">
        <v>16</v>
      </c>
      <c r="I95" s="9">
        <f t="shared" si="10"/>
        <v>4997.58</v>
      </c>
      <c r="J95" s="12" t="s">
        <v>120</v>
      </c>
      <c r="K95" s="9">
        <v>12603.5</v>
      </c>
      <c r="L95" s="11">
        <f t="shared" si="7"/>
        <v>27684.840000000004</v>
      </c>
      <c r="M95" s="7" t="s">
        <v>8</v>
      </c>
    </row>
    <row r="96" spans="1:13">
      <c r="A96" s="6" t="s">
        <v>110</v>
      </c>
      <c r="B96" s="7" t="s">
        <v>4</v>
      </c>
      <c r="C96" s="7">
        <v>39</v>
      </c>
      <c r="D96" s="16" t="s">
        <v>119</v>
      </c>
      <c r="E96" s="7">
        <v>37</v>
      </c>
      <c r="F96" s="7" t="s">
        <v>116</v>
      </c>
      <c r="G96" s="9">
        <f t="shared" si="8"/>
        <v>10083.76</v>
      </c>
      <c r="H96" s="7">
        <v>16</v>
      </c>
      <c r="I96" s="9">
        <f t="shared" si="10"/>
        <v>4997.58</v>
      </c>
      <c r="J96" s="12" t="s">
        <v>120</v>
      </c>
      <c r="K96" s="9">
        <v>12603.5</v>
      </c>
      <c r="L96" s="11">
        <f t="shared" si="7"/>
        <v>27684.840000000004</v>
      </c>
      <c r="M96" s="7" t="s">
        <v>8</v>
      </c>
    </row>
    <row r="97" spans="1:13">
      <c r="A97" s="6" t="s">
        <v>110</v>
      </c>
      <c r="B97" s="7" t="s">
        <v>4</v>
      </c>
      <c r="C97" s="7">
        <v>41</v>
      </c>
      <c r="D97" s="16" t="s">
        <v>119</v>
      </c>
      <c r="E97" s="7">
        <v>37</v>
      </c>
      <c r="F97" s="7" t="s">
        <v>116</v>
      </c>
      <c r="G97" s="9">
        <f t="shared" si="8"/>
        <v>10083.76</v>
      </c>
      <c r="H97" s="7">
        <v>16</v>
      </c>
      <c r="I97" s="9">
        <f t="shared" si="10"/>
        <v>4997.58</v>
      </c>
      <c r="J97" s="12" t="s">
        <v>120</v>
      </c>
      <c r="K97" s="9">
        <v>12603.5</v>
      </c>
      <c r="L97" s="11">
        <f t="shared" si="7"/>
        <v>27684.840000000004</v>
      </c>
      <c r="M97" s="7" t="s">
        <v>8</v>
      </c>
    </row>
    <row r="98" spans="1:13">
      <c r="A98" s="6" t="s">
        <v>110</v>
      </c>
      <c r="B98" s="7" t="s">
        <v>4</v>
      </c>
      <c r="C98" s="7">
        <v>42</v>
      </c>
      <c r="D98" s="16" t="s">
        <v>119</v>
      </c>
      <c r="E98" s="7">
        <v>37</v>
      </c>
      <c r="F98" s="7" t="s">
        <v>116</v>
      </c>
      <c r="G98" s="9">
        <f t="shared" si="8"/>
        <v>10083.76</v>
      </c>
      <c r="H98" s="7">
        <v>16</v>
      </c>
      <c r="I98" s="9">
        <f t="shared" si="10"/>
        <v>4997.58</v>
      </c>
      <c r="J98" s="12" t="s">
        <v>120</v>
      </c>
      <c r="K98" s="9">
        <v>12603.5</v>
      </c>
      <c r="L98" s="11">
        <f t="shared" si="7"/>
        <v>27684.840000000004</v>
      </c>
      <c r="M98" s="7" t="s">
        <v>8</v>
      </c>
    </row>
    <row r="99" spans="1:13">
      <c r="A99" s="6" t="s">
        <v>110</v>
      </c>
      <c r="B99" s="7" t="s">
        <v>4</v>
      </c>
      <c r="C99" s="7">
        <v>43</v>
      </c>
      <c r="D99" s="16" t="s">
        <v>119</v>
      </c>
      <c r="E99" s="7">
        <v>37</v>
      </c>
      <c r="F99" s="7" t="s">
        <v>116</v>
      </c>
      <c r="G99" s="9">
        <f t="shared" si="8"/>
        <v>10083.76</v>
      </c>
      <c r="H99" s="7">
        <v>16</v>
      </c>
      <c r="I99" s="9">
        <f t="shared" si="10"/>
        <v>4997.58</v>
      </c>
      <c r="J99" s="12" t="s">
        <v>120</v>
      </c>
      <c r="K99" s="9">
        <v>12603.5</v>
      </c>
      <c r="L99" s="11">
        <f t="shared" si="7"/>
        <v>27684.840000000004</v>
      </c>
      <c r="M99" s="7" t="s">
        <v>8</v>
      </c>
    </row>
    <row r="100" spans="1:13">
      <c r="A100" s="6" t="s">
        <v>110</v>
      </c>
      <c r="B100" s="7" t="s">
        <v>4</v>
      </c>
      <c r="C100" s="7">
        <v>45</v>
      </c>
      <c r="D100" s="16" t="s">
        <v>119</v>
      </c>
      <c r="E100" s="7">
        <v>37</v>
      </c>
      <c r="F100" s="7" t="s">
        <v>116</v>
      </c>
      <c r="G100" s="9">
        <f t="shared" si="8"/>
        <v>10083.76</v>
      </c>
      <c r="H100" s="7">
        <v>16</v>
      </c>
      <c r="I100" s="9">
        <f t="shared" si="10"/>
        <v>4997.58</v>
      </c>
      <c r="J100" s="12" t="s">
        <v>120</v>
      </c>
      <c r="K100" s="9">
        <v>12603.5</v>
      </c>
      <c r="L100" s="11">
        <f t="shared" si="7"/>
        <v>27684.840000000004</v>
      </c>
      <c r="M100" s="7" t="s">
        <v>8</v>
      </c>
    </row>
    <row r="101" spans="1:13">
      <c r="A101" s="6" t="s">
        <v>110</v>
      </c>
      <c r="B101" s="7" t="s">
        <v>4</v>
      </c>
      <c r="C101" s="7">
        <v>46</v>
      </c>
      <c r="D101" s="16" t="s">
        <v>119</v>
      </c>
      <c r="E101" s="7">
        <v>37</v>
      </c>
      <c r="F101" s="7" t="s">
        <v>116</v>
      </c>
      <c r="G101" s="9">
        <f t="shared" si="8"/>
        <v>10083.76</v>
      </c>
      <c r="H101" s="7">
        <v>16</v>
      </c>
      <c r="I101" s="9">
        <f t="shared" si="10"/>
        <v>4997.58</v>
      </c>
      <c r="J101" s="12" t="s">
        <v>120</v>
      </c>
      <c r="K101" s="9">
        <v>12603.5</v>
      </c>
      <c r="L101" s="11">
        <f t="shared" si="7"/>
        <v>27684.840000000004</v>
      </c>
      <c r="M101" s="7" t="s">
        <v>8</v>
      </c>
    </row>
    <row r="102" spans="1:13">
      <c r="A102" s="6" t="s">
        <v>110</v>
      </c>
      <c r="B102" s="7" t="s">
        <v>4</v>
      </c>
      <c r="C102" s="7">
        <v>47</v>
      </c>
      <c r="D102" s="16" t="s">
        <v>119</v>
      </c>
      <c r="E102" s="7">
        <v>37</v>
      </c>
      <c r="F102" s="7" t="s">
        <v>116</v>
      </c>
      <c r="G102" s="9">
        <f t="shared" si="8"/>
        <v>10083.76</v>
      </c>
      <c r="H102" s="7">
        <v>16</v>
      </c>
      <c r="I102" s="9">
        <f t="shared" si="10"/>
        <v>4997.58</v>
      </c>
      <c r="J102" s="12" t="s">
        <v>120</v>
      </c>
      <c r="K102" s="9">
        <v>12603.5</v>
      </c>
      <c r="L102" s="11">
        <f t="shared" si="7"/>
        <v>27684.840000000004</v>
      </c>
      <c r="M102" s="7" t="s">
        <v>8</v>
      </c>
    </row>
    <row r="103" spans="1:13">
      <c r="A103" s="6" t="s">
        <v>110</v>
      </c>
      <c r="B103" s="7" t="s">
        <v>4</v>
      </c>
      <c r="C103" s="7">
        <v>48</v>
      </c>
      <c r="D103" s="16" t="s">
        <v>119</v>
      </c>
      <c r="E103" s="7">
        <v>37</v>
      </c>
      <c r="F103" s="7" t="s">
        <v>116</v>
      </c>
      <c r="G103" s="9">
        <f t="shared" si="8"/>
        <v>10083.76</v>
      </c>
      <c r="H103" s="7">
        <v>16</v>
      </c>
      <c r="I103" s="9">
        <f t="shared" si="10"/>
        <v>4997.58</v>
      </c>
      <c r="J103" s="12" t="s">
        <v>120</v>
      </c>
      <c r="K103" s="9">
        <v>12603.5</v>
      </c>
      <c r="L103" s="11">
        <f t="shared" si="7"/>
        <v>27684.840000000004</v>
      </c>
      <c r="M103" s="7" t="s">
        <v>8</v>
      </c>
    </row>
    <row r="104" spans="1:13">
      <c r="A104" s="6" t="s">
        <v>110</v>
      </c>
      <c r="B104" s="7" t="s">
        <v>4</v>
      </c>
      <c r="C104" s="7">
        <v>49</v>
      </c>
      <c r="D104" s="16" t="s">
        <v>119</v>
      </c>
      <c r="E104" s="7">
        <v>37</v>
      </c>
      <c r="F104" s="7" t="s">
        <v>116</v>
      </c>
      <c r="G104" s="9">
        <f t="shared" si="8"/>
        <v>10083.76</v>
      </c>
      <c r="H104" s="7">
        <v>16</v>
      </c>
      <c r="I104" s="9">
        <f t="shared" si="10"/>
        <v>4997.58</v>
      </c>
      <c r="J104" s="12" t="s">
        <v>120</v>
      </c>
      <c r="K104" s="9">
        <v>12603.5</v>
      </c>
      <c r="L104" s="11">
        <f t="shared" si="7"/>
        <v>27684.840000000004</v>
      </c>
      <c r="M104" s="7" t="s">
        <v>8</v>
      </c>
    </row>
    <row r="105" spans="1:13">
      <c r="A105" s="6" t="s">
        <v>110</v>
      </c>
      <c r="B105" s="7" t="s">
        <v>4</v>
      </c>
      <c r="C105" s="7">
        <v>50</v>
      </c>
      <c r="D105" s="16" t="s">
        <v>119</v>
      </c>
      <c r="E105" s="7">
        <v>37</v>
      </c>
      <c r="F105" s="7" t="s">
        <v>116</v>
      </c>
      <c r="G105" s="9">
        <f t="shared" si="8"/>
        <v>10083.76</v>
      </c>
      <c r="H105" s="7">
        <v>16</v>
      </c>
      <c r="I105" s="9">
        <f t="shared" si="10"/>
        <v>4997.58</v>
      </c>
      <c r="J105" s="12" t="s">
        <v>120</v>
      </c>
      <c r="K105" s="9">
        <v>12603.5</v>
      </c>
      <c r="L105" s="11">
        <f t="shared" si="7"/>
        <v>27684.840000000004</v>
      </c>
      <c r="M105" s="7" t="s">
        <v>8</v>
      </c>
    </row>
    <row r="106" spans="1:13">
      <c r="A106" s="6" t="s">
        <v>110</v>
      </c>
      <c r="B106" s="7" t="s">
        <v>4</v>
      </c>
      <c r="C106" s="7">
        <v>51</v>
      </c>
      <c r="D106" s="16" t="s">
        <v>119</v>
      </c>
      <c r="E106" s="7">
        <v>37</v>
      </c>
      <c r="F106" s="7" t="s">
        <v>116</v>
      </c>
      <c r="G106" s="9">
        <f t="shared" si="8"/>
        <v>10083.76</v>
      </c>
      <c r="H106" s="7">
        <v>16</v>
      </c>
      <c r="I106" s="9">
        <f t="shared" si="10"/>
        <v>4997.58</v>
      </c>
      <c r="J106" s="12" t="s">
        <v>120</v>
      </c>
      <c r="K106" s="9">
        <v>12603.5</v>
      </c>
      <c r="L106" s="11">
        <f t="shared" si="7"/>
        <v>27684.840000000004</v>
      </c>
      <c r="M106" s="7" t="s">
        <v>8</v>
      </c>
    </row>
    <row r="107" spans="1:13">
      <c r="A107" s="6" t="s">
        <v>110</v>
      </c>
      <c r="B107" s="7" t="s">
        <v>4</v>
      </c>
      <c r="C107" s="7">
        <v>52</v>
      </c>
      <c r="D107" s="16" t="s">
        <v>119</v>
      </c>
      <c r="E107" s="7">
        <v>37</v>
      </c>
      <c r="F107" s="7" t="s">
        <v>116</v>
      </c>
      <c r="G107" s="9">
        <f t="shared" si="8"/>
        <v>10083.76</v>
      </c>
      <c r="H107" s="7">
        <v>16</v>
      </c>
      <c r="I107" s="9">
        <f t="shared" si="10"/>
        <v>4997.58</v>
      </c>
      <c r="J107" s="12" t="s">
        <v>120</v>
      </c>
      <c r="K107" s="9">
        <v>12603.5</v>
      </c>
      <c r="L107" s="11">
        <f t="shared" si="7"/>
        <v>27684.840000000004</v>
      </c>
      <c r="M107" s="7" t="s">
        <v>8</v>
      </c>
    </row>
    <row r="108" spans="1:13">
      <c r="A108" s="6" t="s">
        <v>110</v>
      </c>
      <c r="B108" s="7" t="s">
        <v>4</v>
      </c>
      <c r="C108" s="7">
        <v>53</v>
      </c>
      <c r="D108" s="16" t="s">
        <v>119</v>
      </c>
      <c r="E108" s="7">
        <v>37</v>
      </c>
      <c r="F108" s="7" t="s">
        <v>116</v>
      </c>
      <c r="G108" s="9">
        <f t="shared" si="8"/>
        <v>10083.76</v>
      </c>
      <c r="H108" s="7">
        <v>16</v>
      </c>
      <c r="I108" s="9">
        <f t="shared" si="10"/>
        <v>4997.58</v>
      </c>
      <c r="J108" s="12" t="s">
        <v>120</v>
      </c>
      <c r="K108" s="9">
        <v>12603.5</v>
      </c>
      <c r="L108" s="11">
        <f t="shared" si="7"/>
        <v>27684.840000000004</v>
      </c>
      <c r="M108" s="7" t="s">
        <v>8</v>
      </c>
    </row>
    <row r="109" spans="1:13">
      <c r="A109" s="6" t="s">
        <v>110</v>
      </c>
      <c r="B109" s="7" t="s">
        <v>4</v>
      </c>
      <c r="C109" s="7">
        <v>54</v>
      </c>
      <c r="D109" s="16" t="s">
        <v>119</v>
      </c>
      <c r="E109" s="7">
        <v>37</v>
      </c>
      <c r="F109" s="7" t="s">
        <v>116</v>
      </c>
      <c r="G109" s="9">
        <f t="shared" si="8"/>
        <v>10083.76</v>
      </c>
      <c r="H109" s="7">
        <v>16</v>
      </c>
      <c r="I109" s="9">
        <f t="shared" si="10"/>
        <v>4997.58</v>
      </c>
      <c r="J109" s="12" t="s">
        <v>120</v>
      </c>
      <c r="K109" s="9">
        <v>12603.5</v>
      </c>
      <c r="L109" s="11">
        <f t="shared" si="7"/>
        <v>27684.840000000004</v>
      </c>
      <c r="M109" s="7" t="s">
        <v>8</v>
      </c>
    </row>
    <row r="110" spans="1:13">
      <c r="A110" s="6" t="s">
        <v>110</v>
      </c>
      <c r="B110" s="7" t="s">
        <v>4</v>
      </c>
      <c r="C110" s="7">
        <v>55</v>
      </c>
      <c r="D110" s="16" t="s">
        <v>119</v>
      </c>
      <c r="E110" s="7">
        <v>37</v>
      </c>
      <c r="F110" s="7" t="s">
        <v>116</v>
      </c>
      <c r="G110" s="9">
        <f t="shared" si="8"/>
        <v>10083.76</v>
      </c>
      <c r="H110" s="7">
        <v>16</v>
      </c>
      <c r="I110" s="9">
        <f t="shared" si="10"/>
        <v>4997.58</v>
      </c>
      <c r="J110" s="12" t="s">
        <v>120</v>
      </c>
      <c r="K110" s="9">
        <v>12603.5</v>
      </c>
      <c r="L110" s="11">
        <f t="shared" si="7"/>
        <v>27684.840000000004</v>
      </c>
      <c r="M110" s="7" t="s">
        <v>8</v>
      </c>
    </row>
    <row r="111" spans="1:13">
      <c r="A111" s="6" t="s">
        <v>110</v>
      </c>
      <c r="B111" s="7" t="s">
        <v>4</v>
      </c>
      <c r="C111" s="7">
        <v>56</v>
      </c>
      <c r="D111" s="16" t="s">
        <v>119</v>
      </c>
      <c r="E111" s="7">
        <v>37</v>
      </c>
      <c r="F111" s="7" t="s">
        <v>116</v>
      </c>
      <c r="G111" s="9">
        <f t="shared" si="8"/>
        <v>10083.76</v>
      </c>
      <c r="H111" s="7">
        <v>16</v>
      </c>
      <c r="I111" s="9">
        <f t="shared" si="10"/>
        <v>4997.58</v>
      </c>
      <c r="J111" s="12" t="s">
        <v>120</v>
      </c>
      <c r="K111" s="9">
        <v>12603.5</v>
      </c>
      <c r="L111" s="11">
        <f t="shared" si="7"/>
        <v>27684.840000000004</v>
      </c>
      <c r="M111" s="7" t="s">
        <v>8</v>
      </c>
    </row>
    <row r="112" spans="1:13">
      <c r="A112" s="6" t="s">
        <v>110</v>
      </c>
      <c r="B112" s="7" t="s">
        <v>4</v>
      </c>
      <c r="C112" s="7">
        <v>58</v>
      </c>
      <c r="D112" s="16" t="s">
        <v>119</v>
      </c>
      <c r="E112" s="7">
        <v>37</v>
      </c>
      <c r="F112" s="7" t="s">
        <v>116</v>
      </c>
      <c r="G112" s="9">
        <f t="shared" si="8"/>
        <v>10083.76</v>
      </c>
      <c r="H112" s="7">
        <v>16</v>
      </c>
      <c r="I112" s="9">
        <f t="shared" si="10"/>
        <v>4997.58</v>
      </c>
      <c r="J112" s="12" t="s">
        <v>120</v>
      </c>
      <c r="K112" s="9">
        <v>12603.5</v>
      </c>
      <c r="L112" s="11">
        <f t="shared" si="7"/>
        <v>27684.840000000004</v>
      </c>
      <c r="M112" s="7" t="s">
        <v>8</v>
      </c>
    </row>
    <row r="113" spans="1:13">
      <c r="A113" s="6" t="s">
        <v>110</v>
      </c>
      <c r="B113" s="7" t="s">
        <v>4</v>
      </c>
      <c r="C113" s="7">
        <v>59</v>
      </c>
      <c r="D113" s="16" t="s">
        <v>119</v>
      </c>
      <c r="E113" s="7">
        <v>37</v>
      </c>
      <c r="F113" s="7" t="s">
        <v>116</v>
      </c>
      <c r="G113" s="9">
        <f t="shared" si="8"/>
        <v>10083.76</v>
      </c>
      <c r="H113" s="7">
        <v>16</v>
      </c>
      <c r="I113" s="9">
        <f t="shared" si="10"/>
        <v>4997.58</v>
      </c>
      <c r="J113" s="12" t="s">
        <v>120</v>
      </c>
      <c r="K113" s="9">
        <v>12603.5</v>
      </c>
      <c r="L113" s="11">
        <f t="shared" si="7"/>
        <v>27684.840000000004</v>
      </c>
      <c r="M113" s="7" t="s">
        <v>8</v>
      </c>
    </row>
    <row r="114" spans="1:13">
      <c r="A114" s="6" t="s">
        <v>110</v>
      </c>
      <c r="B114" s="7" t="s">
        <v>4</v>
      </c>
      <c r="C114" s="7">
        <v>270</v>
      </c>
      <c r="D114" s="16" t="s">
        <v>119</v>
      </c>
      <c r="E114" s="7">
        <v>37</v>
      </c>
      <c r="F114" s="7" t="s">
        <v>116</v>
      </c>
      <c r="G114" s="9">
        <f t="shared" si="8"/>
        <v>10083.76</v>
      </c>
      <c r="H114" s="7">
        <v>16</v>
      </c>
      <c r="I114" s="9">
        <f t="shared" si="10"/>
        <v>4997.58</v>
      </c>
      <c r="J114" s="12" t="s">
        <v>120</v>
      </c>
      <c r="K114" s="9">
        <v>12603.5</v>
      </c>
      <c r="L114" s="11">
        <f t="shared" si="7"/>
        <v>27684.840000000004</v>
      </c>
      <c r="M114" s="7" t="s">
        <v>8</v>
      </c>
    </row>
    <row r="115" spans="1:13" ht="21">
      <c r="A115" s="6" t="s">
        <v>110</v>
      </c>
      <c r="B115" s="7" t="s">
        <v>4</v>
      </c>
      <c r="C115" s="7">
        <v>62</v>
      </c>
      <c r="D115" s="16" t="s">
        <v>121</v>
      </c>
      <c r="E115" s="7">
        <v>72</v>
      </c>
      <c r="F115" s="7" t="s">
        <v>18</v>
      </c>
      <c r="G115" s="9">
        <f>7335.72+(2*605.73)</f>
        <v>8547.18</v>
      </c>
      <c r="H115" s="7">
        <v>13</v>
      </c>
      <c r="I115" s="9">
        <f>(3458.64/12)*14</f>
        <v>4035.0799999999995</v>
      </c>
      <c r="J115" s="12" t="s">
        <v>19</v>
      </c>
      <c r="K115" s="9">
        <v>7147.7</v>
      </c>
      <c r="L115" s="11">
        <f t="shared" si="7"/>
        <v>19729.96</v>
      </c>
      <c r="M115" s="7" t="s">
        <v>8</v>
      </c>
    </row>
    <row r="116" spans="1:13">
      <c r="A116" s="6" t="s">
        <v>122</v>
      </c>
      <c r="B116" s="7" t="s">
        <v>30</v>
      </c>
      <c r="C116" s="7">
        <v>101</v>
      </c>
      <c r="D116" s="16" t="s">
        <v>123</v>
      </c>
      <c r="E116" s="7">
        <v>62</v>
      </c>
      <c r="F116" s="7" t="s">
        <v>39</v>
      </c>
      <c r="G116" s="9">
        <f>11739.12+(2*713.45)</f>
        <v>13166.02</v>
      </c>
      <c r="H116" s="7">
        <v>23</v>
      </c>
      <c r="I116" s="9">
        <f>(6688.8/12)*14</f>
        <v>7803.5999999999995</v>
      </c>
      <c r="J116" s="12" t="s">
        <v>34</v>
      </c>
      <c r="K116" s="9">
        <v>9370.48</v>
      </c>
      <c r="L116" s="11">
        <f t="shared" si="7"/>
        <v>30340.1</v>
      </c>
      <c r="M116" s="7" t="s">
        <v>8</v>
      </c>
    </row>
    <row r="117" spans="1:13">
      <c r="A117" s="6" t="s">
        <v>122</v>
      </c>
      <c r="B117" s="7" t="s">
        <v>4</v>
      </c>
      <c r="C117" s="7">
        <v>224</v>
      </c>
      <c r="D117" s="16" t="s">
        <v>124</v>
      </c>
      <c r="E117" s="7">
        <v>63</v>
      </c>
      <c r="F117" s="7" t="s">
        <v>26</v>
      </c>
      <c r="G117" s="9">
        <f>11739.12+(2*713.45)</f>
        <v>13166.02</v>
      </c>
      <c r="H117" s="7">
        <v>20</v>
      </c>
      <c r="I117" s="9">
        <f t="shared" ref="I117:I123" si="11">(5382.6/12)*14</f>
        <v>6279.7</v>
      </c>
      <c r="J117" s="12" t="s">
        <v>71</v>
      </c>
      <c r="K117" s="9">
        <v>7217.98</v>
      </c>
      <c r="L117" s="11">
        <f t="shared" si="7"/>
        <v>26663.7</v>
      </c>
      <c r="M117" s="7" t="s">
        <v>8</v>
      </c>
    </row>
    <row r="118" spans="1:13">
      <c r="A118" s="6" t="s">
        <v>122</v>
      </c>
      <c r="B118" s="7" t="s">
        <v>30</v>
      </c>
      <c r="C118" s="7">
        <v>226</v>
      </c>
      <c r="D118" s="16" t="s">
        <v>124</v>
      </c>
      <c r="E118" s="7">
        <v>63</v>
      </c>
      <c r="F118" s="7" t="s">
        <v>26</v>
      </c>
      <c r="G118" s="9">
        <f>11739.12+(2*713.45)</f>
        <v>13166.02</v>
      </c>
      <c r="H118" s="7">
        <v>20</v>
      </c>
      <c r="I118" s="9">
        <f t="shared" si="11"/>
        <v>6279.7</v>
      </c>
      <c r="J118" s="12" t="s">
        <v>125</v>
      </c>
      <c r="K118" s="9">
        <v>9387.56</v>
      </c>
      <c r="L118" s="11">
        <f t="shared" si="7"/>
        <v>28833.279999999999</v>
      </c>
      <c r="M118" s="7" t="s">
        <v>8</v>
      </c>
    </row>
    <row r="119" spans="1:13">
      <c r="A119" s="6" t="s">
        <v>126</v>
      </c>
      <c r="B119" s="7" t="s">
        <v>30</v>
      </c>
      <c r="C119" s="7">
        <v>245</v>
      </c>
      <c r="D119" s="16" t="s">
        <v>127</v>
      </c>
      <c r="E119" s="7">
        <v>69</v>
      </c>
      <c r="F119" s="7" t="s">
        <v>6</v>
      </c>
      <c r="G119" s="9">
        <f t="shared" ref="G119:G124" si="12">13576.32+(2*698.13)</f>
        <v>14972.58</v>
      </c>
      <c r="H119" s="7">
        <v>20</v>
      </c>
      <c r="I119" s="9">
        <f t="shared" si="11"/>
        <v>6279.7</v>
      </c>
      <c r="J119" s="12" t="s">
        <v>128</v>
      </c>
      <c r="K119" s="9">
        <v>3433.92</v>
      </c>
      <c r="L119" s="11">
        <f t="shared" si="7"/>
        <v>24686.199999999997</v>
      </c>
      <c r="M119" s="7" t="s">
        <v>8</v>
      </c>
    </row>
    <row r="120" spans="1:13">
      <c r="A120" s="6" t="s">
        <v>126</v>
      </c>
      <c r="B120" s="7" t="s">
        <v>30</v>
      </c>
      <c r="C120" s="7">
        <v>246</v>
      </c>
      <c r="D120" s="16" t="s">
        <v>127</v>
      </c>
      <c r="E120" s="7">
        <v>69</v>
      </c>
      <c r="F120" s="7" t="s">
        <v>6</v>
      </c>
      <c r="G120" s="9">
        <f t="shared" si="12"/>
        <v>14972.58</v>
      </c>
      <c r="H120" s="7">
        <v>20</v>
      </c>
      <c r="I120" s="9">
        <f t="shared" si="11"/>
        <v>6279.7</v>
      </c>
      <c r="J120" s="12" t="s">
        <v>128</v>
      </c>
      <c r="K120" s="9">
        <v>3433.92</v>
      </c>
      <c r="L120" s="11">
        <f t="shared" si="7"/>
        <v>24686.199999999997</v>
      </c>
      <c r="M120" s="7" t="s">
        <v>8</v>
      </c>
    </row>
    <row r="121" spans="1:13">
      <c r="A121" s="6" t="s">
        <v>126</v>
      </c>
      <c r="B121" s="7" t="s">
        <v>30</v>
      </c>
      <c r="C121" s="7">
        <v>247</v>
      </c>
      <c r="D121" s="16" t="s">
        <v>127</v>
      </c>
      <c r="E121" s="7">
        <v>69</v>
      </c>
      <c r="F121" s="7" t="s">
        <v>6</v>
      </c>
      <c r="G121" s="9">
        <f t="shared" si="12"/>
        <v>14972.58</v>
      </c>
      <c r="H121" s="7">
        <v>20</v>
      </c>
      <c r="I121" s="9">
        <f t="shared" si="11"/>
        <v>6279.7</v>
      </c>
      <c r="J121" s="12" t="s">
        <v>128</v>
      </c>
      <c r="K121" s="9">
        <v>3433.92</v>
      </c>
      <c r="L121" s="11">
        <f t="shared" si="7"/>
        <v>24686.199999999997</v>
      </c>
      <c r="M121" s="7" t="s">
        <v>8</v>
      </c>
    </row>
    <row r="122" spans="1:13">
      <c r="A122" s="6" t="s">
        <v>126</v>
      </c>
      <c r="B122" s="7" t="s">
        <v>30</v>
      </c>
      <c r="C122" s="7">
        <v>248</v>
      </c>
      <c r="D122" s="16" t="s">
        <v>127</v>
      </c>
      <c r="E122" s="7">
        <v>69</v>
      </c>
      <c r="F122" s="7" t="s">
        <v>6</v>
      </c>
      <c r="G122" s="9">
        <f t="shared" si="12"/>
        <v>14972.58</v>
      </c>
      <c r="H122" s="7">
        <v>20</v>
      </c>
      <c r="I122" s="9">
        <f t="shared" si="11"/>
        <v>6279.7</v>
      </c>
      <c r="J122" s="12" t="s">
        <v>128</v>
      </c>
      <c r="K122" s="9">
        <v>3433.92</v>
      </c>
      <c r="L122" s="11">
        <f t="shared" si="7"/>
        <v>24686.199999999997</v>
      </c>
      <c r="M122" s="7" t="s">
        <v>8</v>
      </c>
    </row>
    <row r="123" spans="1:13">
      <c r="A123" s="6" t="s">
        <v>126</v>
      </c>
      <c r="B123" s="7" t="s">
        <v>30</v>
      </c>
      <c r="C123" s="7">
        <v>249</v>
      </c>
      <c r="D123" s="16" t="s">
        <v>127</v>
      </c>
      <c r="E123" s="7">
        <v>69</v>
      </c>
      <c r="F123" s="7" t="s">
        <v>6</v>
      </c>
      <c r="G123" s="9">
        <f t="shared" si="12"/>
        <v>14972.58</v>
      </c>
      <c r="H123" s="7">
        <v>20</v>
      </c>
      <c r="I123" s="9">
        <f t="shared" si="11"/>
        <v>6279.7</v>
      </c>
      <c r="J123" s="12" t="s">
        <v>128</v>
      </c>
      <c r="K123" s="9">
        <v>3433.92</v>
      </c>
      <c r="L123" s="11">
        <f t="shared" si="7"/>
        <v>24686.199999999997</v>
      </c>
      <c r="M123" s="7" t="s">
        <v>8</v>
      </c>
    </row>
    <row r="124" spans="1:13">
      <c r="A124" s="6" t="s">
        <v>126</v>
      </c>
      <c r="B124" s="7" t="s">
        <v>30</v>
      </c>
      <c r="C124" s="7">
        <v>251</v>
      </c>
      <c r="D124" s="16" t="s">
        <v>127</v>
      </c>
      <c r="E124" s="7">
        <v>69</v>
      </c>
      <c r="F124" s="7" t="s">
        <v>6</v>
      </c>
      <c r="G124" s="9">
        <f t="shared" si="12"/>
        <v>14972.58</v>
      </c>
      <c r="H124" s="7">
        <v>22</v>
      </c>
      <c r="I124" s="9">
        <f>(6241.08/12)*14</f>
        <v>7281.26</v>
      </c>
      <c r="J124" s="12" t="s">
        <v>128</v>
      </c>
      <c r="K124" s="9">
        <v>3433.92</v>
      </c>
      <c r="L124" s="11">
        <f t="shared" si="7"/>
        <v>25687.760000000002</v>
      </c>
      <c r="M124" s="7" t="s">
        <v>8</v>
      </c>
    </row>
    <row r="125" spans="1:13">
      <c r="A125" s="6" t="s">
        <v>126</v>
      </c>
      <c r="B125" s="7" t="s">
        <v>30</v>
      </c>
      <c r="C125" s="7">
        <v>250</v>
      </c>
      <c r="D125" s="16" t="s">
        <v>127</v>
      </c>
      <c r="E125" s="7">
        <v>70</v>
      </c>
      <c r="F125" s="7" t="s">
        <v>26</v>
      </c>
      <c r="G125" s="9">
        <f>11739.12+(2*713.45)</f>
        <v>13166.02</v>
      </c>
      <c r="H125" s="7">
        <v>18</v>
      </c>
      <c r="I125" s="9">
        <f>(4832.76/12)*14</f>
        <v>5638.22</v>
      </c>
      <c r="J125" s="12" t="s">
        <v>129</v>
      </c>
      <c r="K125" s="9">
        <v>4234.0200000000004</v>
      </c>
      <c r="L125" s="11">
        <f t="shared" si="7"/>
        <v>23038.260000000002</v>
      </c>
      <c r="M125" s="7" t="s">
        <v>8</v>
      </c>
    </row>
    <row r="126" spans="1:13">
      <c r="A126" s="6" t="s">
        <v>130</v>
      </c>
      <c r="B126" s="7" t="s">
        <v>30</v>
      </c>
      <c r="C126" s="7">
        <v>227</v>
      </c>
      <c r="D126" s="17" t="s">
        <v>131</v>
      </c>
      <c r="E126" s="7">
        <v>135</v>
      </c>
      <c r="F126" s="7" t="s">
        <v>6</v>
      </c>
      <c r="G126" s="9">
        <f t="shared" ref="G126:G137" si="13">13576.32+(2*698.13)</f>
        <v>14972.58</v>
      </c>
      <c r="H126" s="7">
        <v>20</v>
      </c>
      <c r="I126" s="9">
        <f t="shared" ref="I126:I136" si="14">(5382.6/12)*14</f>
        <v>6279.7</v>
      </c>
      <c r="J126" s="12" t="s">
        <v>132</v>
      </c>
      <c r="K126" s="9">
        <v>3461.08</v>
      </c>
      <c r="L126" s="11">
        <f t="shared" si="7"/>
        <v>24713.360000000001</v>
      </c>
      <c r="M126" s="7" t="s">
        <v>8</v>
      </c>
    </row>
    <row r="127" spans="1:13">
      <c r="A127" s="6" t="s">
        <v>130</v>
      </c>
      <c r="B127" s="7" t="s">
        <v>30</v>
      </c>
      <c r="C127" s="7">
        <v>228</v>
      </c>
      <c r="D127" s="16" t="s">
        <v>131</v>
      </c>
      <c r="E127" s="7">
        <v>135</v>
      </c>
      <c r="F127" s="7" t="s">
        <v>6</v>
      </c>
      <c r="G127" s="9">
        <f t="shared" si="13"/>
        <v>14972.58</v>
      </c>
      <c r="H127" s="7">
        <v>20</v>
      </c>
      <c r="I127" s="9">
        <f t="shared" si="14"/>
        <v>6279.7</v>
      </c>
      <c r="J127" s="12" t="s">
        <v>132</v>
      </c>
      <c r="K127" s="9">
        <v>3461.08</v>
      </c>
      <c r="L127" s="11">
        <f t="shared" si="7"/>
        <v>24713.360000000001</v>
      </c>
      <c r="M127" s="7" t="s">
        <v>8</v>
      </c>
    </row>
    <row r="128" spans="1:13">
      <c r="A128" s="6" t="s">
        <v>130</v>
      </c>
      <c r="B128" s="7" t="s">
        <v>30</v>
      </c>
      <c r="C128" s="7">
        <v>230</v>
      </c>
      <c r="D128" s="16" t="s">
        <v>131</v>
      </c>
      <c r="E128" s="7">
        <v>135</v>
      </c>
      <c r="F128" s="7" t="s">
        <v>6</v>
      </c>
      <c r="G128" s="9">
        <f t="shared" si="13"/>
        <v>14972.58</v>
      </c>
      <c r="H128" s="7">
        <v>20</v>
      </c>
      <c r="I128" s="9">
        <f t="shared" si="14"/>
        <v>6279.7</v>
      </c>
      <c r="J128" s="12" t="s">
        <v>132</v>
      </c>
      <c r="K128" s="9">
        <v>3461.08</v>
      </c>
      <c r="L128" s="11">
        <f t="shared" si="7"/>
        <v>24713.360000000001</v>
      </c>
      <c r="M128" s="7" t="s">
        <v>8</v>
      </c>
    </row>
    <row r="129" spans="1:13">
      <c r="A129" s="6" t="s">
        <v>130</v>
      </c>
      <c r="B129" s="7" t="s">
        <v>30</v>
      </c>
      <c r="C129" s="7">
        <v>232</v>
      </c>
      <c r="D129" s="16" t="s">
        <v>131</v>
      </c>
      <c r="E129" s="7">
        <v>135</v>
      </c>
      <c r="F129" s="7" t="s">
        <v>6</v>
      </c>
      <c r="G129" s="9">
        <f t="shared" si="13"/>
        <v>14972.58</v>
      </c>
      <c r="H129" s="7">
        <v>20</v>
      </c>
      <c r="I129" s="9">
        <f t="shared" si="14"/>
        <v>6279.7</v>
      </c>
      <c r="J129" s="12" t="s">
        <v>132</v>
      </c>
      <c r="K129" s="9">
        <v>3461.08</v>
      </c>
      <c r="L129" s="11">
        <f t="shared" si="7"/>
        <v>24713.360000000001</v>
      </c>
      <c r="M129" s="7" t="s">
        <v>8</v>
      </c>
    </row>
    <row r="130" spans="1:13">
      <c r="A130" s="6" t="s">
        <v>130</v>
      </c>
      <c r="B130" s="7" t="s">
        <v>30</v>
      </c>
      <c r="C130" s="7">
        <v>233</v>
      </c>
      <c r="D130" s="16" t="s">
        <v>131</v>
      </c>
      <c r="E130" s="7">
        <v>135</v>
      </c>
      <c r="F130" s="7" t="s">
        <v>6</v>
      </c>
      <c r="G130" s="9">
        <f t="shared" si="13"/>
        <v>14972.58</v>
      </c>
      <c r="H130" s="7">
        <v>20</v>
      </c>
      <c r="I130" s="9">
        <f t="shared" si="14"/>
        <v>6279.7</v>
      </c>
      <c r="J130" s="12" t="s">
        <v>132</v>
      </c>
      <c r="K130" s="9">
        <v>3461.08</v>
      </c>
      <c r="L130" s="11">
        <f t="shared" si="7"/>
        <v>24713.360000000001</v>
      </c>
      <c r="M130" s="7" t="s">
        <v>8</v>
      </c>
    </row>
    <row r="131" spans="1:13">
      <c r="A131" s="6" t="s">
        <v>130</v>
      </c>
      <c r="B131" s="7" t="s">
        <v>30</v>
      </c>
      <c r="C131" s="7">
        <v>234</v>
      </c>
      <c r="D131" s="16" t="s">
        <v>131</v>
      </c>
      <c r="E131" s="7">
        <v>135</v>
      </c>
      <c r="F131" s="7" t="s">
        <v>6</v>
      </c>
      <c r="G131" s="9">
        <f t="shared" si="13"/>
        <v>14972.58</v>
      </c>
      <c r="H131" s="7">
        <v>20</v>
      </c>
      <c r="I131" s="9">
        <f t="shared" si="14"/>
        <v>6279.7</v>
      </c>
      <c r="J131" s="12" t="s">
        <v>132</v>
      </c>
      <c r="K131" s="9">
        <v>3461.08</v>
      </c>
      <c r="L131" s="11">
        <f t="shared" si="7"/>
        <v>24713.360000000001</v>
      </c>
      <c r="M131" s="7" t="s">
        <v>8</v>
      </c>
    </row>
    <row r="132" spans="1:13">
      <c r="A132" s="6" t="s">
        <v>130</v>
      </c>
      <c r="B132" s="7" t="s">
        <v>30</v>
      </c>
      <c r="C132" s="7">
        <v>235</v>
      </c>
      <c r="D132" s="16" t="s">
        <v>131</v>
      </c>
      <c r="E132" s="7">
        <v>135</v>
      </c>
      <c r="F132" s="7" t="s">
        <v>6</v>
      </c>
      <c r="G132" s="9">
        <f t="shared" si="13"/>
        <v>14972.58</v>
      </c>
      <c r="H132" s="7">
        <v>20</v>
      </c>
      <c r="I132" s="9">
        <f t="shared" si="14"/>
        <v>6279.7</v>
      </c>
      <c r="J132" s="12" t="s">
        <v>132</v>
      </c>
      <c r="K132" s="9">
        <v>3461.08</v>
      </c>
      <c r="L132" s="11">
        <f t="shared" si="7"/>
        <v>24713.360000000001</v>
      </c>
      <c r="M132" s="7" t="s">
        <v>8</v>
      </c>
    </row>
    <row r="133" spans="1:13">
      <c r="A133" s="6" t="s">
        <v>130</v>
      </c>
      <c r="B133" s="7" t="s">
        <v>30</v>
      </c>
      <c r="C133" s="7">
        <v>236</v>
      </c>
      <c r="D133" s="16" t="s">
        <v>131</v>
      </c>
      <c r="E133" s="7">
        <v>135</v>
      </c>
      <c r="F133" s="7" t="s">
        <v>6</v>
      </c>
      <c r="G133" s="9">
        <f t="shared" si="13"/>
        <v>14972.58</v>
      </c>
      <c r="H133" s="7">
        <v>20</v>
      </c>
      <c r="I133" s="9">
        <f t="shared" si="14"/>
        <v>6279.7</v>
      </c>
      <c r="J133" s="12" t="s">
        <v>132</v>
      </c>
      <c r="K133" s="9">
        <v>3461.08</v>
      </c>
      <c r="L133" s="11">
        <f t="shared" ref="L133:L197" si="15">K133+I133+G133</f>
        <v>24713.360000000001</v>
      </c>
      <c r="M133" s="7" t="s">
        <v>8</v>
      </c>
    </row>
    <row r="134" spans="1:13">
      <c r="A134" s="6" t="s">
        <v>130</v>
      </c>
      <c r="B134" s="7" t="s">
        <v>30</v>
      </c>
      <c r="C134" s="7">
        <v>239</v>
      </c>
      <c r="D134" s="16" t="s">
        <v>131</v>
      </c>
      <c r="E134" s="7">
        <v>135</v>
      </c>
      <c r="F134" s="7" t="s">
        <v>6</v>
      </c>
      <c r="G134" s="9">
        <f t="shared" si="13"/>
        <v>14972.58</v>
      </c>
      <c r="H134" s="7">
        <v>20</v>
      </c>
      <c r="I134" s="9">
        <f t="shared" si="14"/>
        <v>6279.7</v>
      </c>
      <c r="J134" s="12" t="s">
        <v>132</v>
      </c>
      <c r="K134" s="9">
        <v>3461.08</v>
      </c>
      <c r="L134" s="11">
        <f t="shared" si="15"/>
        <v>24713.360000000001</v>
      </c>
      <c r="M134" s="7" t="s">
        <v>8</v>
      </c>
    </row>
    <row r="135" spans="1:13">
      <c r="A135" s="6" t="s">
        <v>130</v>
      </c>
      <c r="B135" s="7" t="s">
        <v>30</v>
      </c>
      <c r="C135" s="7">
        <v>240</v>
      </c>
      <c r="D135" s="16" t="s">
        <v>131</v>
      </c>
      <c r="E135" s="7">
        <v>135</v>
      </c>
      <c r="F135" s="7" t="s">
        <v>6</v>
      </c>
      <c r="G135" s="9">
        <f t="shared" si="13"/>
        <v>14972.58</v>
      </c>
      <c r="H135" s="7">
        <v>20</v>
      </c>
      <c r="I135" s="9">
        <f t="shared" si="14"/>
        <v>6279.7</v>
      </c>
      <c r="J135" s="12" t="s">
        <v>132</v>
      </c>
      <c r="K135" s="9">
        <v>3461.08</v>
      </c>
      <c r="L135" s="11">
        <f t="shared" si="15"/>
        <v>24713.360000000001</v>
      </c>
      <c r="M135" s="7" t="s">
        <v>8</v>
      </c>
    </row>
    <row r="136" spans="1:13">
      <c r="A136" s="6" t="s">
        <v>130</v>
      </c>
      <c r="B136" s="7" t="s">
        <v>30</v>
      </c>
      <c r="C136" s="7">
        <v>241</v>
      </c>
      <c r="D136" s="16" t="s">
        <v>131</v>
      </c>
      <c r="E136" s="7">
        <v>135</v>
      </c>
      <c r="F136" s="7" t="s">
        <v>6</v>
      </c>
      <c r="G136" s="9">
        <f t="shared" si="13"/>
        <v>14972.58</v>
      </c>
      <c r="H136" s="7">
        <v>20</v>
      </c>
      <c r="I136" s="9">
        <f t="shared" si="14"/>
        <v>6279.7</v>
      </c>
      <c r="J136" s="12" t="s">
        <v>132</v>
      </c>
      <c r="K136" s="9">
        <v>3461.08</v>
      </c>
      <c r="L136" s="11">
        <f t="shared" si="15"/>
        <v>24713.360000000001</v>
      </c>
      <c r="M136" s="7" t="s">
        <v>8</v>
      </c>
    </row>
    <row r="137" spans="1:13">
      <c r="A137" s="6" t="s">
        <v>130</v>
      </c>
      <c r="B137" s="7" t="s">
        <v>30</v>
      </c>
      <c r="C137" s="7">
        <v>231</v>
      </c>
      <c r="D137" s="16" t="s">
        <v>131</v>
      </c>
      <c r="E137" s="7">
        <v>135</v>
      </c>
      <c r="F137" s="7" t="s">
        <v>6</v>
      </c>
      <c r="G137" s="9">
        <f t="shared" si="13"/>
        <v>14972.58</v>
      </c>
      <c r="H137" s="7">
        <v>22</v>
      </c>
      <c r="I137" s="9">
        <f>(6241.08/12)*14</f>
        <v>7281.26</v>
      </c>
      <c r="J137" s="12" t="s">
        <v>132</v>
      </c>
      <c r="K137" s="9">
        <v>3461.08</v>
      </c>
      <c r="L137" s="11">
        <f t="shared" si="15"/>
        <v>25714.92</v>
      </c>
      <c r="M137" s="7" t="s">
        <v>8</v>
      </c>
    </row>
    <row r="138" spans="1:13">
      <c r="A138" s="6" t="s">
        <v>130</v>
      </c>
      <c r="B138" s="7" t="s">
        <v>30</v>
      </c>
      <c r="C138" s="7">
        <v>262</v>
      </c>
      <c r="D138" s="16" t="s">
        <v>133</v>
      </c>
      <c r="E138" s="7">
        <v>52</v>
      </c>
      <c r="F138" s="7" t="s">
        <v>18</v>
      </c>
      <c r="G138" s="9">
        <f>7335.72+(2*605.73)</f>
        <v>8547.18</v>
      </c>
      <c r="H138" s="7">
        <v>13</v>
      </c>
      <c r="I138" s="9">
        <f>(3458.64/12)*14</f>
        <v>4035.0799999999995</v>
      </c>
      <c r="J138" s="12" t="s">
        <v>19</v>
      </c>
      <c r="K138" s="9">
        <v>7147.7</v>
      </c>
      <c r="L138" s="11">
        <f t="shared" si="15"/>
        <v>19729.96</v>
      </c>
      <c r="M138" s="7" t="s">
        <v>8</v>
      </c>
    </row>
    <row r="139" spans="1:13">
      <c r="A139" s="6" t="s">
        <v>134</v>
      </c>
      <c r="B139" s="7" t="s">
        <v>30</v>
      </c>
      <c r="C139" s="7">
        <v>257</v>
      </c>
      <c r="D139" s="16" t="s">
        <v>135</v>
      </c>
      <c r="E139" s="7">
        <v>67</v>
      </c>
      <c r="F139" s="7" t="s">
        <v>61</v>
      </c>
      <c r="G139" s="9">
        <f t="shared" ref="G139:G144" si="16">6714+(2*559.5)</f>
        <v>7833</v>
      </c>
      <c r="H139" s="7">
        <v>11</v>
      </c>
      <c r="I139" s="9">
        <f t="shared" ref="I139:I144" si="17">(2908.8/12)*14</f>
        <v>3393.6</v>
      </c>
      <c r="J139" s="12" t="s">
        <v>103</v>
      </c>
      <c r="K139" s="9">
        <v>6217.26</v>
      </c>
      <c r="L139" s="11">
        <f t="shared" si="15"/>
        <v>17443.86</v>
      </c>
      <c r="M139" s="7" t="s">
        <v>8</v>
      </c>
    </row>
    <row r="140" spans="1:13">
      <c r="A140" s="6" t="s">
        <v>134</v>
      </c>
      <c r="B140" s="7" t="s">
        <v>30</v>
      </c>
      <c r="C140" s="7">
        <v>258</v>
      </c>
      <c r="D140" s="16" t="s">
        <v>135</v>
      </c>
      <c r="E140" s="7">
        <v>67</v>
      </c>
      <c r="F140" s="7" t="s">
        <v>61</v>
      </c>
      <c r="G140" s="9">
        <f t="shared" si="16"/>
        <v>7833</v>
      </c>
      <c r="H140" s="7">
        <v>11</v>
      </c>
      <c r="I140" s="9">
        <f t="shared" si="17"/>
        <v>3393.6</v>
      </c>
      <c r="J140" s="12" t="s">
        <v>103</v>
      </c>
      <c r="K140" s="9">
        <v>6217.26</v>
      </c>
      <c r="L140" s="11">
        <f t="shared" si="15"/>
        <v>17443.86</v>
      </c>
      <c r="M140" s="7" t="s">
        <v>8</v>
      </c>
    </row>
    <row r="141" spans="1:13">
      <c r="A141" s="6" t="s">
        <v>134</v>
      </c>
      <c r="B141" s="7" t="s">
        <v>30</v>
      </c>
      <c r="C141" s="7">
        <v>259</v>
      </c>
      <c r="D141" s="16" t="s">
        <v>135</v>
      </c>
      <c r="E141" s="7">
        <v>67</v>
      </c>
      <c r="F141" s="7" t="s">
        <v>61</v>
      </c>
      <c r="G141" s="9">
        <f t="shared" si="16"/>
        <v>7833</v>
      </c>
      <c r="H141" s="7">
        <v>11</v>
      </c>
      <c r="I141" s="9">
        <f t="shared" si="17"/>
        <v>3393.6</v>
      </c>
      <c r="J141" s="12" t="s">
        <v>103</v>
      </c>
      <c r="K141" s="9">
        <v>6217.26</v>
      </c>
      <c r="L141" s="11">
        <f t="shared" si="15"/>
        <v>17443.86</v>
      </c>
      <c r="M141" s="7" t="s">
        <v>8</v>
      </c>
    </row>
    <row r="142" spans="1:13">
      <c r="A142" s="6" t="s">
        <v>134</v>
      </c>
      <c r="B142" s="7" t="s">
        <v>30</v>
      </c>
      <c r="C142" s="7">
        <v>260</v>
      </c>
      <c r="D142" s="16" t="s">
        <v>135</v>
      </c>
      <c r="E142" s="7">
        <v>67</v>
      </c>
      <c r="F142" s="7" t="s">
        <v>61</v>
      </c>
      <c r="G142" s="9">
        <f t="shared" si="16"/>
        <v>7833</v>
      </c>
      <c r="H142" s="7">
        <v>11</v>
      </c>
      <c r="I142" s="9">
        <f t="shared" si="17"/>
        <v>3393.6</v>
      </c>
      <c r="J142" s="12" t="s">
        <v>103</v>
      </c>
      <c r="K142" s="9">
        <v>6217.26</v>
      </c>
      <c r="L142" s="11">
        <f t="shared" si="15"/>
        <v>17443.86</v>
      </c>
      <c r="M142" s="7" t="s">
        <v>8</v>
      </c>
    </row>
    <row r="143" spans="1:13">
      <c r="A143" s="6" t="s">
        <v>134</v>
      </c>
      <c r="B143" s="7" t="s">
        <v>30</v>
      </c>
      <c r="C143" s="7">
        <v>261</v>
      </c>
      <c r="D143" s="16" t="s">
        <v>135</v>
      </c>
      <c r="E143" s="7">
        <v>67</v>
      </c>
      <c r="F143" s="7" t="s">
        <v>61</v>
      </c>
      <c r="G143" s="9">
        <f t="shared" si="16"/>
        <v>7833</v>
      </c>
      <c r="H143" s="7">
        <v>11</v>
      </c>
      <c r="I143" s="9">
        <f t="shared" si="17"/>
        <v>3393.6</v>
      </c>
      <c r="J143" s="12" t="s">
        <v>103</v>
      </c>
      <c r="K143" s="9">
        <v>6217.26</v>
      </c>
      <c r="L143" s="11">
        <f t="shared" si="15"/>
        <v>17443.86</v>
      </c>
      <c r="M143" s="7" t="s">
        <v>8</v>
      </c>
    </row>
    <row r="144" spans="1:13">
      <c r="A144" s="6" t="s">
        <v>134</v>
      </c>
      <c r="B144" s="7" t="s">
        <v>30</v>
      </c>
      <c r="C144" s="7">
        <v>263</v>
      </c>
      <c r="D144" s="16" t="s">
        <v>135</v>
      </c>
      <c r="E144" s="7">
        <v>67</v>
      </c>
      <c r="F144" s="7" t="s">
        <v>61</v>
      </c>
      <c r="G144" s="9">
        <f t="shared" si="16"/>
        <v>7833</v>
      </c>
      <c r="H144" s="7">
        <v>11</v>
      </c>
      <c r="I144" s="9">
        <f t="shared" si="17"/>
        <v>3393.6</v>
      </c>
      <c r="J144" s="12" t="s">
        <v>103</v>
      </c>
      <c r="K144" s="9">
        <v>6217.26</v>
      </c>
      <c r="L144" s="11">
        <f t="shared" si="15"/>
        <v>17443.86</v>
      </c>
      <c r="M144" s="7" t="s">
        <v>8</v>
      </c>
    </row>
    <row r="145" spans="1:13">
      <c r="A145" s="8" t="s">
        <v>136</v>
      </c>
      <c r="B145" s="7" t="s">
        <v>30</v>
      </c>
      <c r="C145" s="7">
        <v>253</v>
      </c>
      <c r="D145" s="16" t="s">
        <v>137</v>
      </c>
      <c r="E145" s="7">
        <v>65</v>
      </c>
      <c r="F145" s="7" t="s">
        <v>10</v>
      </c>
      <c r="G145" s="9">
        <f>8814.12+(2*634.82)</f>
        <v>10083.76</v>
      </c>
      <c r="H145" s="7">
        <v>14</v>
      </c>
      <c r="I145" s="9">
        <f>(3733.92/12)*14</f>
        <v>4356.2400000000007</v>
      </c>
      <c r="J145" s="12" t="s">
        <v>138</v>
      </c>
      <c r="K145" s="9">
        <v>6892.62</v>
      </c>
      <c r="L145" s="11">
        <f t="shared" si="15"/>
        <v>21332.620000000003</v>
      </c>
      <c r="M145" s="7" t="s">
        <v>8</v>
      </c>
    </row>
    <row r="146" spans="1:13">
      <c r="A146" s="8" t="s">
        <v>136</v>
      </c>
      <c r="B146" s="7" t="s">
        <v>30</v>
      </c>
      <c r="C146" s="7">
        <v>5</v>
      </c>
      <c r="D146" s="16" t="s">
        <v>139</v>
      </c>
      <c r="E146" s="7">
        <v>66</v>
      </c>
      <c r="F146" s="7" t="s">
        <v>18</v>
      </c>
      <c r="G146" s="9">
        <f>7335.72+(2*605.73)</f>
        <v>8547.18</v>
      </c>
      <c r="H146" s="7">
        <v>13</v>
      </c>
      <c r="I146" s="9">
        <f>(3458.64/12)*14</f>
        <v>4035.0799999999995</v>
      </c>
      <c r="J146" s="12" t="s">
        <v>140</v>
      </c>
      <c r="K146" s="9">
        <v>7883.68</v>
      </c>
      <c r="L146" s="11">
        <f t="shared" si="15"/>
        <v>20465.940000000002</v>
      </c>
      <c r="M146" s="7" t="s">
        <v>8</v>
      </c>
    </row>
    <row r="147" spans="1:13">
      <c r="A147" s="8" t="s">
        <v>136</v>
      </c>
      <c r="B147" s="7" t="s">
        <v>30</v>
      </c>
      <c r="C147" s="7">
        <v>6</v>
      </c>
      <c r="D147" s="16" t="s">
        <v>139</v>
      </c>
      <c r="E147" s="7">
        <v>66</v>
      </c>
      <c r="F147" s="7" t="s">
        <v>18</v>
      </c>
      <c r="G147" s="9">
        <f>7335.72+(2*605.73)</f>
        <v>8547.18</v>
      </c>
      <c r="H147" s="7">
        <v>13</v>
      </c>
      <c r="I147" s="9">
        <f>(3458.64/12)*14</f>
        <v>4035.0799999999995</v>
      </c>
      <c r="J147" s="12" t="s">
        <v>140</v>
      </c>
      <c r="K147" s="9">
        <v>7883.68</v>
      </c>
      <c r="L147" s="11">
        <f t="shared" si="15"/>
        <v>20465.940000000002</v>
      </c>
      <c r="M147" s="7" t="s">
        <v>8</v>
      </c>
    </row>
    <row r="148" spans="1:13">
      <c r="A148" s="8" t="s">
        <v>136</v>
      </c>
      <c r="B148" s="7" t="s">
        <v>30</v>
      </c>
      <c r="C148" s="7">
        <v>7</v>
      </c>
      <c r="D148" s="16" t="s">
        <v>139</v>
      </c>
      <c r="E148" s="7">
        <v>66</v>
      </c>
      <c r="F148" s="7" t="s">
        <v>18</v>
      </c>
      <c r="G148" s="9">
        <f>7335.72+(2*605.73)</f>
        <v>8547.18</v>
      </c>
      <c r="H148" s="7">
        <v>13</v>
      </c>
      <c r="I148" s="9">
        <f>(3458.64/12)*14</f>
        <v>4035.0799999999995</v>
      </c>
      <c r="J148" s="12" t="s">
        <v>140</v>
      </c>
      <c r="K148" s="9">
        <v>7883.68</v>
      </c>
      <c r="L148" s="11">
        <f t="shared" si="15"/>
        <v>20465.940000000002</v>
      </c>
      <c r="M148" s="7" t="s">
        <v>8</v>
      </c>
    </row>
    <row r="149" spans="1:13" ht="31.5">
      <c r="A149" s="6" t="s">
        <v>141</v>
      </c>
      <c r="B149" s="7" t="s">
        <v>4</v>
      </c>
      <c r="C149" s="7">
        <v>279</v>
      </c>
      <c r="D149" s="16" t="s">
        <v>142</v>
      </c>
      <c r="E149" s="7">
        <v>137</v>
      </c>
      <c r="F149" s="7" t="s">
        <v>6</v>
      </c>
      <c r="G149" s="9">
        <f>13576.32+(2*698.13)</f>
        <v>14972.58</v>
      </c>
      <c r="H149" s="7">
        <v>20</v>
      </c>
      <c r="I149" s="9">
        <f>(5382.6/12)*14</f>
        <v>6279.7</v>
      </c>
      <c r="J149" s="12" t="s">
        <v>143</v>
      </c>
      <c r="K149" s="9">
        <v>3578.54</v>
      </c>
      <c r="L149" s="11">
        <f t="shared" si="15"/>
        <v>24830.82</v>
      </c>
      <c r="M149" s="7" t="s">
        <v>8</v>
      </c>
    </row>
    <row r="150" spans="1:13" ht="31.5">
      <c r="A150" s="6" t="s">
        <v>141</v>
      </c>
      <c r="B150" s="7" t="s">
        <v>4</v>
      </c>
      <c r="C150" s="7">
        <v>118</v>
      </c>
      <c r="D150" s="16" t="s">
        <v>144</v>
      </c>
      <c r="E150" s="7">
        <v>132</v>
      </c>
      <c r="F150" s="7" t="s">
        <v>10</v>
      </c>
      <c r="G150" s="9">
        <f>8814.12+(2*634.82)</f>
        <v>10083.76</v>
      </c>
      <c r="H150" s="7">
        <v>16</v>
      </c>
      <c r="I150" s="9">
        <f>(4283.64/12)*14</f>
        <v>4997.58</v>
      </c>
      <c r="J150" s="12" t="s">
        <v>15</v>
      </c>
      <c r="K150" s="9">
        <v>7359.1</v>
      </c>
      <c r="L150" s="11">
        <f t="shared" si="15"/>
        <v>22440.440000000002</v>
      </c>
      <c r="M150" s="7" t="s">
        <v>8</v>
      </c>
    </row>
    <row r="151" spans="1:13" ht="21">
      <c r="A151" s="6" t="s">
        <v>145</v>
      </c>
      <c r="B151" s="7" t="s">
        <v>30</v>
      </c>
      <c r="C151" s="7">
        <v>190</v>
      </c>
      <c r="D151" s="16" t="s">
        <v>146</v>
      </c>
      <c r="E151" s="7">
        <v>45</v>
      </c>
      <c r="F151" s="7" t="s">
        <v>6</v>
      </c>
      <c r="G151" s="9">
        <f>13441.8+(2*691.21)</f>
        <v>14824.22</v>
      </c>
      <c r="H151" s="7">
        <v>23</v>
      </c>
      <c r="I151" s="9">
        <f>(6688.8/12)*14</f>
        <v>7803.5999999999995</v>
      </c>
      <c r="J151" s="12" t="s">
        <v>7</v>
      </c>
      <c r="K151" s="9">
        <v>9370.48</v>
      </c>
      <c r="L151" s="11">
        <f t="shared" si="15"/>
        <v>31998.299999999996</v>
      </c>
      <c r="M151" s="7" t="s">
        <v>8</v>
      </c>
    </row>
    <row r="152" spans="1:13" ht="21">
      <c r="A152" s="6" t="s">
        <v>145</v>
      </c>
      <c r="B152" s="7" t="s">
        <v>30</v>
      </c>
      <c r="C152" s="7">
        <v>192</v>
      </c>
      <c r="D152" s="16" t="s">
        <v>147</v>
      </c>
      <c r="E152" s="7">
        <v>48</v>
      </c>
      <c r="F152" s="7" t="s">
        <v>26</v>
      </c>
      <c r="G152" s="9">
        <f>11739.12+(2*713.45)</f>
        <v>13166.02</v>
      </c>
      <c r="H152" s="7">
        <v>20</v>
      </c>
      <c r="I152" s="9">
        <f>(5382.6/12)*14</f>
        <v>6279.7</v>
      </c>
      <c r="J152" s="12" t="s">
        <v>148</v>
      </c>
      <c r="K152" s="9">
        <v>7217.98</v>
      </c>
      <c r="L152" s="11">
        <f t="shared" si="15"/>
        <v>26663.7</v>
      </c>
      <c r="M152" s="7" t="s">
        <v>8</v>
      </c>
    </row>
    <row r="153" spans="1:13">
      <c r="A153" s="6" t="s">
        <v>145</v>
      </c>
      <c r="B153" s="7" t="s">
        <v>4</v>
      </c>
      <c r="C153" s="7">
        <v>276</v>
      </c>
      <c r="D153" s="16" t="s">
        <v>149</v>
      </c>
      <c r="E153" s="7">
        <v>134</v>
      </c>
      <c r="F153" s="7" t="s">
        <v>26</v>
      </c>
      <c r="G153" s="9">
        <f>11739.12+(2*713.45)</f>
        <v>13166.02</v>
      </c>
      <c r="H153" s="7">
        <v>20</v>
      </c>
      <c r="I153" s="9">
        <f>(5382.6/12)*14</f>
        <v>6279.7</v>
      </c>
      <c r="J153" s="12" t="s">
        <v>150</v>
      </c>
      <c r="K153" s="9">
        <v>7217.68</v>
      </c>
      <c r="L153" s="11">
        <f t="shared" si="15"/>
        <v>26663.4</v>
      </c>
      <c r="M153" s="7" t="s">
        <v>8</v>
      </c>
    </row>
    <row r="154" spans="1:13">
      <c r="A154" s="6" t="s">
        <v>145</v>
      </c>
      <c r="B154" s="7" t="s">
        <v>30</v>
      </c>
      <c r="C154" s="7">
        <v>196</v>
      </c>
      <c r="D154" s="16" t="s">
        <v>151</v>
      </c>
      <c r="E154" s="7">
        <v>47</v>
      </c>
      <c r="F154" s="7" t="s">
        <v>10</v>
      </c>
      <c r="G154" s="9">
        <f>8814.12+(2*634.82)</f>
        <v>10083.76</v>
      </c>
      <c r="H154" s="7">
        <v>14</v>
      </c>
      <c r="I154" s="9">
        <f>(3733.92/12)*14</f>
        <v>4356.2400000000007</v>
      </c>
      <c r="J154" s="12" t="s">
        <v>43</v>
      </c>
      <c r="K154" s="9">
        <v>6892.62</v>
      </c>
      <c r="L154" s="11">
        <f t="shared" si="15"/>
        <v>21332.620000000003</v>
      </c>
      <c r="M154" s="7" t="s">
        <v>8</v>
      </c>
    </row>
    <row r="155" spans="1:13" ht="21">
      <c r="A155" s="6" t="s">
        <v>145</v>
      </c>
      <c r="B155" s="7" t="s">
        <v>30</v>
      </c>
      <c r="C155" s="7">
        <v>194</v>
      </c>
      <c r="D155" s="16" t="s">
        <v>152</v>
      </c>
      <c r="E155" s="7">
        <v>75</v>
      </c>
      <c r="F155" s="7" t="s">
        <v>18</v>
      </c>
      <c r="G155" s="9">
        <f>7335.72+(2*605.73)</f>
        <v>8547.18</v>
      </c>
      <c r="H155" s="7">
        <v>13</v>
      </c>
      <c r="I155" s="9">
        <f>(3458.64/12)*14</f>
        <v>4035.0799999999995</v>
      </c>
      <c r="J155" s="12" t="s">
        <v>153</v>
      </c>
      <c r="K155" s="9">
        <v>7147.7</v>
      </c>
      <c r="L155" s="11">
        <f t="shared" si="15"/>
        <v>19729.96</v>
      </c>
      <c r="M155" s="7" t="s">
        <v>8</v>
      </c>
    </row>
    <row r="156" spans="1:13">
      <c r="A156" s="6" t="s">
        <v>154</v>
      </c>
      <c r="B156" s="7" t="s">
        <v>30</v>
      </c>
      <c r="C156" s="7">
        <v>223</v>
      </c>
      <c r="D156" s="16" t="s">
        <v>155</v>
      </c>
      <c r="E156" s="7">
        <v>41</v>
      </c>
      <c r="F156" s="7" t="s">
        <v>6</v>
      </c>
      <c r="G156" s="9">
        <f>13576.32+(2*698.13)</f>
        <v>14972.58</v>
      </c>
      <c r="H156" s="7">
        <v>23</v>
      </c>
      <c r="I156" s="9">
        <f>(6688.8/12)*14</f>
        <v>7803.5999999999995</v>
      </c>
      <c r="J156" s="12" t="s">
        <v>156</v>
      </c>
      <c r="K156" s="9">
        <v>13181.56</v>
      </c>
      <c r="L156" s="11">
        <f t="shared" si="15"/>
        <v>35957.74</v>
      </c>
      <c r="M156" s="7" t="s">
        <v>8</v>
      </c>
    </row>
    <row r="157" spans="1:13" ht="21">
      <c r="A157" s="6" t="s">
        <v>154</v>
      </c>
      <c r="B157" s="7" t="s">
        <v>4</v>
      </c>
      <c r="C157" s="7">
        <v>275</v>
      </c>
      <c r="D157" s="16" t="s">
        <v>157</v>
      </c>
      <c r="E157" s="7">
        <v>133</v>
      </c>
      <c r="F157" s="7" t="s">
        <v>10</v>
      </c>
      <c r="G157" s="9">
        <f>8814.12+(2*634.82)</f>
        <v>10083.76</v>
      </c>
      <c r="H157" s="7">
        <v>14</v>
      </c>
      <c r="I157" s="9">
        <f>(3733.92/12)*14</f>
        <v>4356.2400000000007</v>
      </c>
      <c r="J157" s="12" t="s">
        <v>43</v>
      </c>
      <c r="K157" s="9">
        <v>6892.62</v>
      </c>
      <c r="L157" s="11">
        <f t="shared" si="15"/>
        <v>21332.620000000003</v>
      </c>
      <c r="M157" s="7" t="s">
        <v>8</v>
      </c>
    </row>
    <row r="158" spans="1:13">
      <c r="A158" s="6" t="s">
        <v>158</v>
      </c>
      <c r="B158" s="7" t="s">
        <v>4</v>
      </c>
      <c r="C158" s="7">
        <v>90</v>
      </c>
      <c r="D158" s="16" t="s">
        <v>159</v>
      </c>
      <c r="E158" s="7">
        <v>30</v>
      </c>
      <c r="F158" s="7" t="s">
        <v>6</v>
      </c>
      <c r="G158" s="9">
        <f>13576.32+(2*698.13)</f>
        <v>14972.58</v>
      </c>
      <c r="H158" s="7">
        <v>23</v>
      </c>
      <c r="I158" s="9">
        <f>(6688.8/12)*14</f>
        <v>7803.5999999999995</v>
      </c>
      <c r="J158" s="12" t="s">
        <v>160</v>
      </c>
      <c r="K158" s="9">
        <v>13181.56</v>
      </c>
      <c r="L158" s="11">
        <f t="shared" si="15"/>
        <v>35957.74</v>
      </c>
      <c r="M158" s="7" t="s">
        <v>8</v>
      </c>
    </row>
    <row r="159" spans="1:13">
      <c r="A159" s="6" t="s">
        <v>158</v>
      </c>
      <c r="B159" s="7" t="s">
        <v>30</v>
      </c>
      <c r="C159" s="7">
        <v>225</v>
      </c>
      <c r="D159" s="16" t="s">
        <v>124</v>
      </c>
      <c r="E159" s="7">
        <v>63</v>
      </c>
      <c r="F159" s="7" t="s">
        <v>26</v>
      </c>
      <c r="G159" s="9">
        <f t="shared" ref="G159:G167" si="18">11739.12+(2*713.45)</f>
        <v>13166.02</v>
      </c>
      <c r="H159" s="7">
        <v>20</v>
      </c>
      <c r="I159" s="9">
        <f t="shared" ref="I159:I167" si="19">(5382.6/12)*14</f>
        <v>6279.7</v>
      </c>
      <c r="J159" s="12" t="s">
        <v>71</v>
      </c>
      <c r="K159" s="9">
        <v>7217.98</v>
      </c>
      <c r="L159" s="11">
        <f t="shared" si="15"/>
        <v>26663.7</v>
      </c>
      <c r="M159" s="7" t="s">
        <v>8</v>
      </c>
    </row>
    <row r="160" spans="1:13">
      <c r="A160" s="6" t="s">
        <v>158</v>
      </c>
      <c r="B160" s="7" t="s">
        <v>4</v>
      </c>
      <c r="C160" s="7">
        <v>96</v>
      </c>
      <c r="D160" s="16" t="s">
        <v>161</v>
      </c>
      <c r="E160" s="7">
        <v>32</v>
      </c>
      <c r="F160" s="7" t="s">
        <v>26</v>
      </c>
      <c r="G160" s="9">
        <f t="shared" si="18"/>
        <v>13166.02</v>
      </c>
      <c r="H160" s="7">
        <v>20</v>
      </c>
      <c r="I160" s="9">
        <f t="shared" si="19"/>
        <v>6279.7</v>
      </c>
      <c r="J160" s="12" t="s">
        <v>71</v>
      </c>
      <c r="K160" s="9">
        <v>7217.98</v>
      </c>
      <c r="L160" s="11">
        <f t="shared" si="15"/>
        <v>26663.7</v>
      </c>
      <c r="M160" s="7" t="s">
        <v>8</v>
      </c>
    </row>
    <row r="161" spans="1:13">
      <c r="A161" s="6" t="s">
        <v>158</v>
      </c>
      <c r="B161" s="7" t="s">
        <v>4</v>
      </c>
      <c r="C161" s="7">
        <v>97</v>
      </c>
      <c r="D161" s="16" t="s">
        <v>161</v>
      </c>
      <c r="E161" s="7">
        <v>32</v>
      </c>
      <c r="F161" s="7" t="s">
        <v>26</v>
      </c>
      <c r="G161" s="9">
        <f t="shared" si="18"/>
        <v>13166.02</v>
      </c>
      <c r="H161" s="7">
        <v>20</v>
      </c>
      <c r="I161" s="9">
        <f t="shared" si="19"/>
        <v>6279.7</v>
      </c>
      <c r="J161" s="12" t="s">
        <v>71</v>
      </c>
      <c r="K161" s="9">
        <v>7217.98</v>
      </c>
      <c r="L161" s="11">
        <f t="shared" si="15"/>
        <v>26663.7</v>
      </c>
      <c r="M161" s="7" t="s">
        <v>8</v>
      </c>
    </row>
    <row r="162" spans="1:13">
      <c r="A162" s="6" t="s">
        <v>158</v>
      </c>
      <c r="B162" s="7" t="s">
        <v>4</v>
      </c>
      <c r="C162" s="7">
        <v>98</v>
      </c>
      <c r="D162" s="16" t="s">
        <v>161</v>
      </c>
      <c r="E162" s="7">
        <v>32</v>
      </c>
      <c r="F162" s="7" t="s">
        <v>26</v>
      </c>
      <c r="G162" s="9">
        <f t="shared" si="18"/>
        <v>13166.02</v>
      </c>
      <c r="H162" s="7">
        <v>20</v>
      </c>
      <c r="I162" s="9">
        <f t="shared" si="19"/>
        <v>6279.7</v>
      </c>
      <c r="J162" s="12" t="s">
        <v>71</v>
      </c>
      <c r="K162" s="9">
        <v>7217.98</v>
      </c>
      <c r="L162" s="11">
        <f t="shared" si="15"/>
        <v>26663.7</v>
      </c>
      <c r="M162" s="7" t="s">
        <v>8</v>
      </c>
    </row>
    <row r="163" spans="1:13">
      <c r="A163" s="6" t="s">
        <v>158</v>
      </c>
      <c r="B163" s="7" t="s">
        <v>4</v>
      </c>
      <c r="C163" s="7">
        <v>91</v>
      </c>
      <c r="D163" s="16" t="s">
        <v>162</v>
      </c>
      <c r="E163" s="7">
        <v>31</v>
      </c>
      <c r="F163" s="7" t="s">
        <v>26</v>
      </c>
      <c r="G163" s="9">
        <f t="shared" si="18"/>
        <v>13166.02</v>
      </c>
      <c r="H163" s="7">
        <v>20</v>
      </c>
      <c r="I163" s="9">
        <f t="shared" si="19"/>
        <v>6279.7</v>
      </c>
      <c r="J163" s="12" t="s">
        <v>71</v>
      </c>
      <c r="K163" s="9">
        <v>7217.98</v>
      </c>
      <c r="L163" s="11">
        <f t="shared" si="15"/>
        <v>26663.7</v>
      </c>
      <c r="M163" s="7" t="s">
        <v>8</v>
      </c>
    </row>
    <row r="164" spans="1:13">
      <c r="A164" s="6" t="s">
        <v>158</v>
      </c>
      <c r="B164" s="7" t="s">
        <v>4</v>
      </c>
      <c r="C164" s="7">
        <v>92</v>
      </c>
      <c r="D164" s="16" t="s">
        <v>162</v>
      </c>
      <c r="E164" s="7">
        <v>31</v>
      </c>
      <c r="F164" s="7" t="s">
        <v>26</v>
      </c>
      <c r="G164" s="9">
        <f t="shared" si="18"/>
        <v>13166.02</v>
      </c>
      <c r="H164" s="7">
        <v>20</v>
      </c>
      <c r="I164" s="9">
        <f t="shared" si="19"/>
        <v>6279.7</v>
      </c>
      <c r="J164" s="12" t="s">
        <v>71</v>
      </c>
      <c r="K164" s="9">
        <v>7217.98</v>
      </c>
      <c r="L164" s="11">
        <f t="shared" si="15"/>
        <v>26663.7</v>
      </c>
      <c r="M164" s="7" t="s">
        <v>8</v>
      </c>
    </row>
    <row r="165" spans="1:13">
      <c r="A165" s="6" t="s">
        <v>158</v>
      </c>
      <c r="B165" s="7" t="s">
        <v>4</v>
      </c>
      <c r="C165" s="7">
        <v>93</v>
      </c>
      <c r="D165" s="16" t="s">
        <v>162</v>
      </c>
      <c r="E165" s="7">
        <v>31</v>
      </c>
      <c r="F165" s="7" t="s">
        <v>26</v>
      </c>
      <c r="G165" s="9">
        <f t="shared" si="18"/>
        <v>13166.02</v>
      </c>
      <c r="H165" s="7">
        <v>20</v>
      </c>
      <c r="I165" s="9">
        <f t="shared" si="19"/>
        <v>6279.7</v>
      </c>
      <c r="J165" s="12" t="s">
        <v>71</v>
      </c>
      <c r="K165" s="9">
        <v>7217.98</v>
      </c>
      <c r="L165" s="11">
        <f t="shared" si="15"/>
        <v>26663.7</v>
      </c>
      <c r="M165" s="7" t="s">
        <v>8</v>
      </c>
    </row>
    <row r="166" spans="1:13">
      <c r="A166" s="6" t="s">
        <v>158</v>
      </c>
      <c r="B166" s="7" t="s">
        <v>4</v>
      </c>
      <c r="C166" s="7">
        <v>94</v>
      </c>
      <c r="D166" s="16" t="s">
        <v>162</v>
      </c>
      <c r="E166" s="7">
        <v>31</v>
      </c>
      <c r="F166" s="7" t="s">
        <v>26</v>
      </c>
      <c r="G166" s="9">
        <f t="shared" si="18"/>
        <v>13166.02</v>
      </c>
      <c r="H166" s="7">
        <v>20</v>
      </c>
      <c r="I166" s="9">
        <f t="shared" si="19"/>
        <v>6279.7</v>
      </c>
      <c r="J166" s="12" t="s">
        <v>71</v>
      </c>
      <c r="K166" s="9">
        <v>7217.98</v>
      </c>
      <c r="L166" s="11">
        <f t="shared" si="15"/>
        <v>26663.7</v>
      </c>
      <c r="M166" s="7" t="s">
        <v>8</v>
      </c>
    </row>
    <row r="167" spans="1:13">
      <c r="A167" s="6" t="s">
        <v>158</v>
      </c>
      <c r="B167" s="7" t="s">
        <v>4</v>
      </c>
      <c r="C167" s="7">
        <v>95</v>
      </c>
      <c r="D167" s="16" t="s">
        <v>162</v>
      </c>
      <c r="E167" s="7">
        <v>31</v>
      </c>
      <c r="F167" s="7" t="s">
        <v>26</v>
      </c>
      <c r="G167" s="9">
        <f t="shared" si="18"/>
        <v>13166.02</v>
      </c>
      <c r="H167" s="7">
        <v>20</v>
      </c>
      <c r="I167" s="9">
        <f t="shared" si="19"/>
        <v>6279.7</v>
      </c>
      <c r="J167" s="12" t="s">
        <v>71</v>
      </c>
      <c r="K167" s="9">
        <v>7217.98</v>
      </c>
      <c r="L167" s="11">
        <f t="shared" si="15"/>
        <v>26663.7</v>
      </c>
      <c r="M167" s="7" t="s">
        <v>8</v>
      </c>
    </row>
    <row r="168" spans="1:13" ht="21">
      <c r="A168" s="6" t="s">
        <v>158</v>
      </c>
      <c r="B168" s="7" t="s">
        <v>4</v>
      </c>
      <c r="C168" s="7">
        <v>100</v>
      </c>
      <c r="D168" s="16" t="s">
        <v>163</v>
      </c>
      <c r="E168" s="7">
        <v>84</v>
      </c>
      <c r="F168" s="7" t="s">
        <v>10</v>
      </c>
      <c r="G168" s="9">
        <f>8814.12+(2*634.82)</f>
        <v>10083.76</v>
      </c>
      <c r="H168" s="7">
        <v>16</v>
      </c>
      <c r="I168" s="9">
        <f>(4283.64/12)*14</f>
        <v>4997.58</v>
      </c>
      <c r="J168" s="12" t="s">
        <v>15</v>
      </c>
      <c r="K168" s="9">
        <v>7359.1</v>
      </c>
      <c r="L168" s="11">
        <f t="shared" si="15"/>
        <v>22440.440000000002</v>
      </c>
      <c r="M168" s="7" t="s">
        <v>8</v>
      </c>
    </row>
    <row r="169" spans="1:13">
      <c r="A169" s="6" t="s">
        <v>158</v>
      </c>
      <c r="B169" s="7" t="s">
        <v>4</v>
      </c>
      <c r="C169" s="7">
        <v>285</v>
      </c>
      <c r="D169" s="16" t="s">
        <v>227</v>
      </c>
      <c r="E169" s="7">
        <v>142</v>
      </c>
      <c r="F169" s="7" t="s">
        <v>10</v>
      </c>
      <c r="G169" s="9">
        <v>10083.76</v>
      </c>
      <c r="H169" s="7">
        <v>16</v>
      </c>
      <c r="I169" s="9">
        <v>4997.58</v>
      </c>
      <c r="J169" s="12"/>
      <c r="K169" s="9">
        <v>8366.26</v>
      </c>
      <c r="L169" s="11">
        <v>23447.599999999999</v>
      </c>
      <c r="M169" s="7" t="s">
        <v>8</v>
      </c>
    </row>
    <row r="170" spans="1:13" ht="21">
      <c r="A170" s="6" t="s">
        <v>158</v>
      </c>
      <c r="B170" s="7" t="s">
        <v>30</v>
      </c>
      <c r="C170" s="7">
        <v>124</v>
      </c>
      <c r="D170" s="16" t="s">
        <v>164</v>
      </c>
      <c r="E170" s="7">
        <v>76</v>
      </c>
      <c r="F170" s="7" t="s">
        <v>18</v>
      </c>
      <c r="G170" s="9">
        <f>7335.72+(2*605.73)</f>
        <v>8547.18</v>
      </c>
      <c r="H170" s="7">
        <v>13</v>
      </c>
      <c r="I170" s="9">
        <f>(3458.64/12)*14</f>
        <v>4035.0799999999995</v>
      </c>
      <c r="J170" s="12" t="s">
        <v>19</v>
      </c>
      <c r="K170" s="9">
        <v>7147.7</v>
      </c>
      <c r="L170" s="11">
        <f t="shared" si="15"/>
        <v>19729.96</v>
      </c>
      <c r="M170" s="7" t="s">
        <v>8</v>
      </c>
    </row>
    <row r="171" spans="1:13">
      <c r="A171" s="6" t="s">
        <v>158</v>
      </c>
      <c r="B171" s="7" t="s">
        <v>4</v>
      </c>
      <c r="C171" s="7">
        <v>71</v>
      </c>
      <c r="D171" s="16" t="s">
        <v>165</v>
      </c>
      <c r="E171" s="7">
        <v>93</v>
      </c>
      <c r="F171" s="7" t="s">
        <v>10</v>
      </c>
      <c r="G171" s="9">
        <f>8814.12+(2*634.82)</f>
        <v>10083.76</v>
      </c>
      <c r="H171" s="7">
        <v>16</v>
      </c>
      <c r="I171" s="9">
        <f>(4283.64/12)*14</f>
        <v>4997.58</v>
      </c>
      <c r="J171" s="12" t="s">
        <v>15</v>
      </c>
      <c r="K171" s="9">
        <v>7359.1</v>
      </c>
      <c r="L171" s="11">
        <f t="shared" si="15"/>
        <v>22440.440000000002</v>
      </c>
      <c r="M171" s="7" t="s">
        <v>8</v>
      </c>
    </row>
    <row r="172" spans="1:13">
      <c r="A172" s="6" t="s">
        <v>158</v>
      </c>
      <c r="B172" s="7" t="s">
        <v>4</v>
      </c>
      <c r="C172" s="7">
        <v>72</v>
      </c>
      <c r="D172" s="16" t="s">
        <v>31</v>
      </c>
      <c r="E172" s="7">
        <v>100</v>
      </c>
      <c r="F172" s="7" t="s">
        <v>10</v>
      </c>
      <c r="G172" s="9">
        <f>8814.12+(2*634.82)</f>
        <v>10083.76</v>
      </c>
      <c r="H172" s="7">
        <v>15</v>
      </c>
      <c r="I172" s="9">
        <f>(4008.36/12)*14</f>
        <v>4676.42</v>
      </c>
      <c r="J172" s="12" t="s">
        <v>13</v>
      </c>
      <c r="K172" s="9">
        <v>8687.42</v>
      </c>
      <c r="L172" s="11">
        <f t="shared" si="15"/>
        <v>23447.599999999999</v>
      </c>
      <c r="M172" s="7" t="s">
        <v>8</v>
      </c>
    </row>
    <row r="173" spans="1:13">
      <c r="A173" s="8" t="s">
        <v>166</v>
      </c>
      <c r="B173" s="7" t="s">
        <v>30</v>
      </c>
      <c r="C173" s="7">
        <v>221</v>
      </c>
      <c r="D173" s="16" t="s">
        <v>167</v>
      </c>
      <c r="E173" s="7">
        <v>15</v>
      </c>
      <c r="F173" s="7" t="s">
        <v>10</v>
      </c>
      <c r="G173" s="9">
        <f>8814.12+(2*634.82)</f>
        <v>10083.76</v>
      </c>
      <c r="H173" s="7">
        <v>16</v>
      </c>
      <c r="I173" s="9">
        <f>(4283.64/12)*14</f>
        <v>4997.58</v>
      </c>
      <c r="J173" s="12" t="s">
        <v>168</v>
      </c>
      <c r="K173" s="9">
        <v>8366.26</v>
      </c>
      <c r="L173" s="11">
        <f t="shared" si="15"/>
        <v>23447.599999999999</v>
      </c>
      <c r="M173" s="7" t="s">
        <v>8</v>
      </c>
    </row>
    <row r="174" spans="1:13" ht="21">
      <c r="A174" s="8" t="s">
        <v>169</v>
      </c>
      <c r="B174" s="7" t="s">
        <v>30</v>
      </c>
      <c r="C174" s="7">
        <v>198</v>
      </c>
      <c r="D174" s="16" t="s">
        <v>170</v>
      </c>
      <c r="E174" s="7">
        <v>11</v>
      </c>
      <c r="F174" s="7" t="s">
        <v>39</v>
      </c>
      <c r="G174" s="9">
        <f>11739.12+(2*713.45)</f>
        <v>13166.02</v>
      </c>
      <c r="H174" s="7">
        <v>23</v>
      </c>
      <c r="I174" s="9">
        <f>(6688.8/12)*14</f>
        <v>7803.5999999999995</v>
      </c>
      <c r="J174" s="12" t="s">
        <v>71</v>
      </c>
      <c r="K174" s="9">
        <v>9370.48</v>
      </c>
      <c r="L174" s="11">
        <f t="shared" si="15"/>
        <v>30340.1</v>
      </c>
      <c r="M174" s="7" t="s">
        <v>8</v>
      </c>
    </row>
    <row r="175" spans="1:13" ht="21">
      <c r="A175" s="6" t="s">
        <v>169</v>
      </c>
      <c r="B175" s="7" t="s">
        <v>4</v>
      </c>
      <c r="C175" s="7">
        <v>199</v>
      </c>
      <c r="D175" s="16" t="s">
        <v>171</v>
      </c>
      <c r="E175" s="7">
        <v>74</v>
      </c>
      <c r="F175" s="7" t="s">
        <v>18</v>
      </c>
      <c r="G175" s="9">
        <f>7335.72+(2*605.73)</f>
        <v>8547.18</v>
      </c>
      <c r="H175" s="7">
        <v>13</v>
      </c>
      <c r="I175" s="9">
        <f>(3458.64/12)*14</f>
        <v>4035.0799999999995</v>
      </c>
      <c r="J175" s="12" t="s">
        <v>19</v>
      </c>
      <c r="K175" s="9">
        <v>7147.7</v>
      </c>
      <c r="L175" s="11">
        <f t="shared" si="15"/>
        <v>19729.96</v>
      </c>
      <c r="M175" s="7" t="s">
        <v>8</v>
      </c>
    </row>
    <row r="176" spans="1:13">
      <c r="A176" s="6" t="s">
        <v>169</v>
      </c>
      <c r="B176" s="7" t="s">
        <v>30</v>
      </c>
      <c r="C176" s="7">
        <v>200</v>
      </c>
      <c r="D176" s="16" t="s">
        <v>172</v>
      </c>
      <c r="E176" s="7">
        <v>29</v>
      </c>
      <c r="F176" s="7" t="s">
        <v>61</v>
      </c>
      <c r="G176" s="9">
        <f>6714+(2*559.5)</f>
        <v>7833</v>
      </c>
      <c r="H176" s="7">
        <v>11</v>
      </c>
      <c r="I176" s="9">
        <f>(2908.8/12)*14</f>
        <v>3393.6</v>
      </c>
      <c r="J176" s="12" t="s">
        <v>103</v>
      </c>
      <c r="K176" s="9">
        <v>6217.26</v>
      </c>
      <c r="L176" s="11">
        <f t="shared" si="15"/>
        <v>17443.86</v>
      </c>
      <c r="M176" s="7" t="s">
        <v>8</v>
      </c>
    </row>
    <row r="177" spans="1:13">
      <c r="A177" s="6" t="s">
        <v>169</v>
      </c>
      <c r="B177" s="7" t="s">
        <v>30</v>
      </c>
      <c r="C177" s="7">
        <v>201</v>
      </c>
      <c r="D177" s="16" t="s">
        <v>172</v>
      </c>
      <c r="E177" s="7">
        <v>29</v>
      </c>
      <c r="F177" s="7" t="s">
        <v>61</v>
      </c>
      <c r="G177" s="9">
        <f>6714+(2*559.5)</f>
        <v>7833</v>
      </c>
      <c r="H177" s="7">
        <v>11</v>
      </c>
      <c r="I177" s="9">
        <f>(2908.8/12)*14</f>
        <v>3393.6</v>
      </c>
      <c r="J177" s="12" t="s">
        <v>103</v>
      </c>
      <c r="K177" s="9">
        <v>6217.26</v>
      </c>
      <c r="L177" s="11">
        <f t="shared" si="15"/>
        <v>17443.86</v>
      </c>
      <c r="M177" s="7" t="s">
        <v>8</v>
      </c>
    </row>
    <row r="178" spans="1:13">
      <c r="A178" s="6" t="s">
        <v>169</v>
      </c>
      <c r="B178" s="7" t="s">
        <v>30</v>
      </c>
      <c r="C178" s="7">
        <v>210</v>
      </c>
      <c r="D178" s="16" t="s">
        <v>172</v>
      </c>
      <c r="E178" s="7">
        <v>29</v>
      </c>
      <c r="F178" s="7" t="s">
        <v>61</v>
      </c>
      <c r="G178" s="9">
        <f>6714+(2*559.5)</f>
        <v>7833</v>
      </c>
      <c r="H178" s="7">
        <v>11</v>
      </c>
      <c r="I178" s="9">
        <f>(2908.8/12)*14</f>
        <v>3393.6</v>
      </c>
      <c r="J178" s="12" t="s">
        <v>103</v>
      </c>
      <c r="K178" s="9">
        <v>6217.26</v>
      </c>
      <c r="L178" s="11">
        <f t="shared" si="15"/>
        <v>17443.86</v>
      </c>
      <c r="M178" s="7" t="s">
        <v>8</v>
      </c>
    </row>
    <row r="179" spans="1:13">
      <c r="A179" s="6" t="s">
        <v>169</v>
      </c>
      <c r="B179" s="7" t="s">
        <v>30</v>
      </c>
      <c r="C179" s="7">
        <v>211</v>
      </c>
      <c r="D179" s="16" t="s">
        <v>172</v>
      </c>
      <c r="E179" s="7">
        <v>29</v>
      </c>
      <c r="F179" s="7" t="s">
        <v>61</v>
      </c>
      <c r="G179" s="9">
        <f>6714+(2*559.5)</f>
        <v>7833</v>
      </c>
      <c r="H179" s="7">
        <v>11</v>
      </c>
      <c r="I179" s="9">
        <f>(2908.8/12)*14</f>
        <v>3393.6</v>
      </c>
      <c r="J179" s="12" t="s">
        <v>103</v>
      </c>
      <c r="K179" s="9">
        <v>6217.26</v>
      </c>
      <c r="L179" s="11">
        <f t="shared" si="15"/>
        <v>17443.86</v>
      </c>
      <c r="M179" s="7" t="s">
        <v>8</v>
      </c>
    </row>
    <row r="180" spans="1:13">
      <c r="A180" s="8" t="s">
        <v>173</v>
      </c>
      <c r="B180" s="7" t="s">
        <v>4</v>
      </c>
      <c r="C180" s="7">
        <v>205</v>
      </c>
      <c r="D180" s="16" t="s">
        <v>174</v>
      </c>
      <c r="E180" s="7">
        <v>134</v>
      </c>
      <c r="F180" s="7" t="s">
        <v>10</v>
      </c>
      <c r="G180" s="9">
        <f>8814.12+(2*634.82)</f>
        <v>10083.76</v>
      </c>
      <c r="H180" s="7">
        <v>16</v>
      </c>
      <c r="I180" s="9">
        <f>(4283.64/12)*14</f>
        <v>4997.58</v>
      </c>
      <c r="J180" s="12" t="s">
        <v>15</v>
      </c>
      <c r="K180" s="9">
        <v>7359.1</v>
      </c>
      <c r="L180" s="11">
        <f t="shared" si="15"/>
        <v>22440.440000000002</v>
      </c>
      <c r="M180" s="7" t="s">
        <v>8</v>
      </c>
    </row>
    <row r="181" spans="1:13" ht="21">
      <c r="A181" s="6" t="s">
        <v>175</v>
      </c>
      <c r="B181" s="7" t="s">
        <v>30</v>
      </c>
      <c r="C181" s="7">
        <v>252</v>
      </c>
      <c r="D181" s="16" t="s">
        <v>176</v>
      </c>
      <c r="E181" s="7">
        <v>64</v>
      </c>
      <c r="F181" s="7" t="s">
        <v>10</v>
      </c>
      <c r="G181" s="9">
        <f>8814.12+(2*634.82)</f>
        <v>10083.76</v>
      </c>
      <c r="H181" s="7">
        <v>16</v>
      </c>
      <c r="I181" s="9">
        <f>(4283.64/12)*14</f>
        <v>4997.58</v>
      </c>
      <c r="J181" s="12" t="s">
        <v>138</v>
      </c>
      <c r="K181" s="9">
        <v>6892.62</v>
      </c>
      <c r="L181" s="11">
        <f t="shared" si="15"/>
        <v>21973.96</v>
      </c>
      <c r="M181" s="7" t="s">
        <v>8</v>
      </c>
    </row>
    <row r="182" spans="1:13">
      <c r="A182" s="6" t="s">
        <v>177</v>
      </c>
      <c r="B182" s="7" t="s">
        <v>30</v>
      </c>
      <c r="C182" s="7">
        <v>218</v>
      </c>
      <c r="D182" s="16" t="s">
        <v>178</v>
      </c>
      <c r="E182" s="7">
        <v>1</v>
      </c>
      <c r="F182" s="7" t="s">
        <v>6</v>
      </c>
      <c r="G182" s="9">
        <f>13576.32+(2*698.13)</f>
        <v>14972.58</v>
      </c>
      <c r="H182" s="7">
        <v>23</v>
      </c>
      <c r="I182" s="9">
        <f>(6688.8/12)*14</f>
        <v>7803.5999999999995</v>
      </c>
      <c r="J182" s="12" t="s">
        <v>34</v>
      </c>
      <c r="K182" s="9">
        <v>13181.56</v>
      </c>
      <c r="L182" s="11">
        <f t="shared" si="15"/>
        <v>35957.74</v>
      </c>
      <c r="M182" s="7" t="s">
        <v>8</v>
      </c>
    </row>
    <row r="183" spans="1:13">
      <c r="A183" s="6" t="s">
        <v>177</v>
      </c>
      <c r="B183" s="7" t="s">
        <v>30</v>
      </c>
      <c r="C183" s="7">
        <v>189</v>
      </c>
      <c r="D183" s="16" t="s">
        <v>179</v>
      </c>
      <c r="E183" s="7">
        <v>8</v>
      </c>
      <c r="F183" s="7" t="s">
        <v>10</v>
      </c>
      <c r="G183" s="9">
        <f>8814.12+(2*634.82)</f>
        <v>10083.76</v>
      </c>
      <c r="H183" s="7">
        <v>14</v>
      </c>
      <c r="I183" s="9">
        <f>(3733.92/12)*14</f>
        <v>4356.2400000000007</v>
      </c>
      <c r="J183" s="12" t="s">
        <v>43</v>
      </c>
      <c r="K183" s="9">
        <v>6892.62</v>
      </c>
      <c r="L183" s="11">
        <f t="shared" si="15"/>
        <v>21332.620000000003</v>
      </c>
      <c r="M183" s="7" t="s">
        <v>8</v>
      </c>
    </row>
    <row r="184" spans="1:13" ht="21">
      <c r="A184" s="6" t="s">
        <v>177</v>
      </c>
      <c r="B184" s="7" t="s">
        <v>30</v>
      </c>
      <c r="C184" s="7">
        <v>188</v>
      </c>
      <c r="D184" s="16" t="s">
        <v>180</v>
      </c>
      <c r="E184" s="7">
        <v>4</v>
      </c>
      <c r="F184" s="7" t="s">
        <v>18</v>
      </c>
      <c r="G184" s="9">
        <f>7335.72+(2*605.73)</f>
        <v>8547.18</v>
      </c>
      <c r="H184" s="7">
        <v>13</v>
      </c>
      <c r="I184" s="9">
        <f>(3458.64/12)*14</f>
        <v>4035.0799999999995</v>
      </c>
      <c r="J184" s="12" t="s">
        <v>181</v>
      </c>
      <c r="K184" s="9">
        <v>8558.76</v>
      </c>
      <c r="L184" s="11">
        <f t="shared" si="15"/>
        <v>21141.02</v>
      </c>
      <c r="M184" s="7" t="s">
        <v>8</v>
      </c>
    </row>
    <row r="185" spans="1:13">
      <c r="A185" s="8" t="s">
        <v>177</v>
      </c>
      <c r="B185" s="7" t="s">
        <v>30</v>
      </c>
      <c r="C185" s="7">
        <v>180</v>
      </c>
      <c r="D185" s="16" t="s">
        <v>182</v>
      </c>
      <c r="E185" s="7">
        <v>6</v>
      </c>
      <c r="F185" s="7" t="s">
        <v>6</v>
      </c>
      <c r="G185" s="9">
        <f>13576.32+(2*698.13)</f>
        <v>14972.58</v>
      </c>
      <c r="H185" s="7">
        <v>22</v>
      </c>
      <c r="I185" s="9">
        <f>(6241.08/12)*14</f>
        <v>7281.26</v>
      </c>
      <c r="J185" s="12" t="s">
        <v>183</v>
      </c>
      <c r="K185" s="9">
        <v>7711.34</v>
      </c>
      <c r="L185" s="11">
        <f t="shared" si="15"/>
        <v>29965.18</v>
      </c>
      <c r="M185" s="7" t="s">
        <v>8</v>
      </c>
    </row>
    <row r="186" spans="1:13">
      <c r="A186" s="6" t="s">
        <v>177</v>
      </c>
      <c r="B186" s="7" t="s">
        <v>30</v>
      </c>
      <c r="C186" s="7">
        <v>183</v>
      </c>
      <c r="D186" s="16" t="s">
        <v>184</v>
      </c>
      <c r="E186" s="7">
        <v>5</v>
      </c>
      <c r="F186" s="7" t="s">
        <v>6</v>
      </c>
      <c r="G186" s="9">
        <f>13576.32+(2*698.13)</f>
        <v>14972.58</v>
      </c>
      <c r="H186" s="7">
        <v>20</v>
      </c>
      <c r="I186" s="9">
        <f>(5382.6/12)*14</f>
        <v>6279.7</v>
      </c>
      <c r="J186" s="12" t="s">
        <v>36</v>
      </c>
      <c r="K186" s="9">
        <v>4931.5</v>
      </c>
      <c r="L186" s="11">
        <f t="shared" si="15"/>
        <v>26183.78</v>
      </c>
      <c r="M186" s="7" t="s">
        <v>8</v>
      </c>
    </row>
    <row r="187" spans="1:13" ht="21">
      <c r="A187" s="6" t="s">
        <v>177</v>
      </c>
      <c r="B187" s="7" t="s">
        <v>30</v>
      </c>
      <c r="C187" s="7">
        <v>184</v>
      </c>
      <c r="D187" s="16" t="s">
        <v>185</v>
      </c>
      <c r="E187" s="7">
        <v>2</v>
      </c>
      <c r="F187" s="7" t="s">
        <v>26</v>
      </c>
      <c r="G187" s="9">
        <f>11739.12+(2*713.45)</f>
        <v>13166.02</v>
      </c>
      <c r="H187" s="7">
        <v>20</v>
      </c>
      <c r="I187" s="9">
        <f>(5382.6/12)*14</f>
        <v>6279.7</v>
      </c>
      <c r="J187" s="12" t="s">
        <v>186</v>
      </c>
      <c r="K187" s="9">
        <v>8448.58</v>
      </c>
      <c r="L187" s="11">
        <f t="shared" si="15"/>
        <v>27894.3</v>
      </c>
      <c r="M187" s="7" t="s">
        <v>8</v>
      </c>
    </row>
    <row r="188" spans="1:13" ht="21">
      <c r="A188" s="6" t="s">
        <v>177</v>
      </c>
      <c r="B188" s="7" t="s">
        <v>30</v>
      </c>
      <c r="C188" s="7">
        <v>181</v>
      </c>
      <c r="D188" s="17" t="s">
        <v>187</v>
      </c>
      <c r="E188" s="7">
        <v>3</v>
      </c>
      <c r="F188" s="7" t="s">
        <v>229</v>
      </c>
      <c r="G188" s="9">
        <f>10261.56+(2*739.07)</f>
        <v>11739.699999999999</v>
      </c>
      <c r="H188" s="7">
        <v>16</v>
      </c>
      <c r="I188" s="9">
        <f>(4283.64/12)*14</f>
        <v>4997.58</v>
      </c>
      <c r="J188" s="12" t="s">
        <v>188</v>
      </c>
      <c r="K188" s="9">
        <v>4585</v>
      </c>
      <c r="L188" s="11">
        <f t="shared" si="15"/>
        <v>21322.28</v>
      </c>
      <c r="M188" s="7" t="s">
        <v>8</v>
      </c>
    </row>
    <row r="189" spans="1:13">
      <c r="A189" s="6" t="s">
        <v>177</v>
      </c>
      <c r="B189" s="7" t="s">
        <v>30</v>
      </c>
      <c r="C189" s="7">
        <v>11</v>
      </c>
      <c r="D189" s="16" t="s">
        <v>189</v>
      </c>
      <c r="E189" s="7">
        <v>7</v>
      </c>
      <c r="F189" s="7" t="s">
        <v>10</v>
      </c>
      <c r="G189" s="9">
        <f>8814.12+(2*634.82)</f>
        <v>10083.76</v>
      </c>
      <c r="H189" s="7">
        <v>14</v>
      </c>
      <c r="I189" s="9">
        <f>(3733.92/12)*14</f>
        <v>4356.2400000000007</v>
      </c>
      <c r="J189" s="12" t="s">
        <v>43</v>
      </c>
      <c r="K189" s="9">
        <v>6892.62</v>
      </c>
      <c r="L189" s="11">
        <f t="shared" si="15"/>
        <v>21332.620000000003</v>
      </c>
      <c r="M189" s="7" t="s">
        <v>8</v>
      </c>
    </row>
    <row r="190" spans="1:13">
      <c r="A190" s="6" t="s">
        <v>177</v>
      </c>
      <c r="B190" s="7" t="s">
        <v>30</v>
      </c>
      <c r="C190" s="7">
        <v>167</v>
      </c>
      <c r="D190" s="16" t="s">
        <v>189</v>
      </c>
      <c r="E190" s="7">
        <v>7</v>
      </c>
      <c r="F190" s="7" t="s">
        <v>10</v>
      </c>
      <c r="G190" s="9">
        <f>8814.12+(2*634.82)</f>
        <v>10083.76</v>
      </c>
      <c r="H190" s="7">
        <v>14</v>
      </c>
      <c r="I190" s="9">
        <f>(3733.92/12)*14</f>
        <v>4356.2400000000007</v>
      </c>
      <c r="J190" s="12" t="s">
        <v>43</v>
      </c>
      <c r="K190" s="9">
        <v>6892.62</v>
      </c>
      <c r="L190" s="11">
        <f t="shared" si="15"/>
        <v>21332.620000000003</v>
      </c>
      <c r="M190" s="7" t="s">
        <v>8</v>
      </c>
    </row>
    <row r="191" spans="1:13">
      <c r="A191" s="6" t="s">
        <v>177</v>
      </c>
      <c r="B191" s="7" t="s">
        <v>30</v>
      </c>
      <c r="C191" s="7">
        <v>186</v>
      </c>
      <c r="D191" s="16" t="s">
        <v>189</v>
      </c>
      <c r="E191" s="7">
        <v>7</v>
      </c>
      <c r="F191" s="7" t="s">
        <v>10</v>
      </c>
      <c r="G191" s="9">
        <f>8814.12+(2*634.82)</f>
        <v>10083.76</v>
      </c>
      <c r="H191" s="7">
        <v>14</v>
      </c>
      <c r="I191" s="9">
        <f>(3733.92/12)*14</f>
        <v>4356.2400000000007</v>
      </c>
      <c r="J191" s="12" t="s">
        <v>43</v>
      </c>
      <c r="K191" s="9">
        <v>6892.62</v>
      </c>
      <c r="L191" s="11">
        <f t="shared" si="15"/>
        <v>21332.620000000003</v>
      </c>
      <c r="M191" s="7" t="s">
        <v>8</v>
      </c>
    </row>
    <row r="192" spans="1:13">
      <c r="A192" s="6" t="s">
        <v>177</v>
      </c>
      <c r="B192" s="7" t="s">
        <v>30</v>
      </c>
      <c r="C192" s="7">
        <v>187</v>
      </c>
      <c r="D192" s="16" t="s">
        <v>189</v>
      </c>
      <c r="E192" s="7">
        <v>7</v>
      </c>
      <c r="F192" s="7" t="s">
        <v>10</v>
      </c>
      <c r="G192" s="9">
        <f>8814.12+(2*634.82)</f>
        <v>10083.76</v>
      </c>
      <c r="H192" s="7">
        <v>14</v>
      </c>
      <c r="I192" s="9">
        <f>(3733.92/12)*14</f>
        <v>4356.2400000000007</v>
      </c>
      <c r="J192" s="12" t="s">
        <v>43</v>
      </c>
      <c r="K192" s="9">
        <v>6892.62</v>
      </c>
      <c r="L192" s="11">
        <f t="shared" si="15"/>
        <v>21332.620000000003</v>
      </c>
      <c r="M192" s="7" t="s">
        <v>8</v>
      </c>
    </row>
    <row r="193" spans="1:13" ht="21">
      <c r="A193" s="8" t="s">
        <v>190</v>
      </c>
      <c r="B193" s="7" t="s">
        <v>4</v>
      </c>
      <c r="C193" s="7">
        <v>161</v>
      </c>
      <c r="D193" s="16" t="s">
        <v>191</v>
      </c>
      <c r="E193" s="7">
        <v>24</v>
      </c>
      <c r="F193" s="7" t="s">
        <v>39</v>
      </c>
      <c r="G193" s="9">
        <f>11739.12+(2*713.45)</f>
        <v>13166.02</v>
      </c>
      <c r="H193" s="7">
        <v>23</v>
      </c>
      <c r="I193" s="9">
        <f>(6688.8/12)*14</f>
        <v>7803.5999999999995</v>
      </c>
      <c r="J193" s="12" t="s">
        <v>7</v>
      </c>
      <c r="K193" s="9">
        <v>9370.48</v>
      </c>
      <c r="L193" s="11">
        <f t="shared" si="15"/>
        <v>30340.1</v>
      </c>
      <c r="M193" s="7" t="s">
        <v>8</v>
      </c>
    </row>
    <row r="194" spans="1:13">
      <c r="A194" s="6" t="s">
        <v>190</v>
      </c>
      <c r="B194" s="7" t="s">
        <v>30</v>
      </c>
      <c r="C194" s="7">
        <v>99</v>
      </c>
      <c r="D194" s="16" t="s">
        <v>192</v>
      </c>
      <c r="E194" s="7">
        <v>26</v>
      </c>
      <c r="F194" s="7" t="s">
        <v>10</v>
      </c>
      <c r="G194" s="9">
        <f>8814.12+(2*634.82)</f>
        <v>10083.76</v>
      </c>
      <c r="H194" s="7">
        <v>14</v>
      </c>
      <c r="I194" s="9">
        <f>(3733.92/12)*14</f>
        <v>4356.2400000000007</v>
      </c>
      <c r="J194" s="12" t="s">
        <v>93</v>
      </c>
      <c r="K194" s="9">
        <v>10754.8</v>
      </c>
      <c r="L194" s="11">
        <f t="shared" si="15"/>
        <v>25194.800000000003</v>
      </c>
      <c r="M194" s="7" t="s">
        <v>8</v>
      </c>
    </row>
    <row r="195" spans="1:13">
      <c r="A195" s="6" t="s">
        <v>190</v>
      </c>
      <c r="B195" s="7" t="s">
        <v>30</v>
      </c>
      <c r="C195" s="7">
        <v>291</v>
      </c>
      <c r="D195" s="16" t="s">
        <v>228</v>
      </c>
      <c r="E195" s="7">
        <v>148</v>
      </c>
      <c r="F195" s="7" t="s">
        <v>18</v>
      </c>
      <c r="G195" s="9">
        <v>8547.18</v>
      </c>
      <c r="H195" s="7">
        <v>13</v>
      </c>
      <c r="I195" s="9">
        <v>4035.08</v>
      </c>
      <c r="J195" s="12"/>
      <c r="K195" s="9">
        <v>8558.76</v>
      </c>
      <c r="L195" s="11">
        <v>21141.02</v>
      </c>
      <c r="M195" s="7" t="s">
        <v>8</v>
      </c>
    </row>
    <row r="196" spans="1:13">
      <c r="A196" s="6" t="s">
        <v>190</v>
      </c>
      <c r="B196" s="7" t="s">
        <v>30</v>
      </c>
      <c r="C196" s="7">
        <v>185</v>
      </c>
      <c r="D196" s="16" t="s">
        <v>193</v>
      </c>
      <c r="E196" s="7">
        <v>10</v>
      </c>
      <c r="F196" s="7" t="s">
        <v>18</v>
      </c>
      <c r="G196" s="9">
        <f>7335.72+(2*605.73)</f>
        <v>8547.18</v>
      </c>
      <c r="H196" s="7">
        <v>13</v>
      </c>
      <c r="I196" s="9">
        <f>(3458.64/12)*14</f>
        <v>4035.0799999999995</v>
      </c>
      <c r="J196" s="12" t="s">
        <v>194</v>
      </c>
      <c r="K196" s="9">
        <v>8558.76</v>
      </c>
      <c r="L196" s="11">
        <f t="shared" si="15"/>
        <v>21141.02</v>
      </c>
      <c r="M196" s="7" t="s">
        <v>8</v>
      </c>
    </row>
    <row r="197" spans="1:13">
      <c r="A197" s="6" t="s">
        <v>190</v>
      </c>
      <c r="B197" s="7" t="s">
        <v>30</v>
      </c>
      <c r="C197" s="7">
        <v>217</v>
      </c>
      <c r="D197" s="16" t="s">
        <v>193</v>
      </c>
      <c r="E197" s="7">
        <v>9</v>
      </c>
      <c r="F197" s="7" t="s">
        <v>18</v>
      </c>
      <c r="G197" s="9">
        <f>7335.72+(2*605.73)</f>
        <v>8547.18</v>
      </c>
      <c r="H197" s="7">
        <v>13</v>
      </c>
      <c r="I197" s="9">
        <f>(3458.64/12)*14</f>
        <v>4035.0799999999995</v>
      </c>
      <c r="J197" s="12" t="s">
        <v>194</v>
      </c>
      <c r="K197" s="9">
        <v>8558.76</v>
      </c>
      <c r="L197" s="11">
        <f t="shared" si="15"/>
        <v>21141.02</v>
      </c>
      <c r="M197" s="7" t="s">
        <v>8</v>
      </c>
    </row>
    <row r="198" spans="1:13">
      <c r="A198" s="6" t="s">
        <v>190</v>
      </c>
      <c r="B198" s="7" t="s">
        <v>30</v>
      </c>
      <c r="C198" s="7">
        <v>166</v>
      </c>
      <c r="D198" s="16" t="s">
        <v>195</v>
      </c>
      <c r="E198" s="7">
        <v>130</v>
      </c>
      <c r="F198" s="7" t="s">
        <v>18</v>
      </c>
      <c r="G198" s="9">
        <f>7335.72+(2*605.73)</f>
        <v>8547.18</v>
      </c>
      <c r="H198" s="7">
        <v>13</v>
      </c>
      <c r="I198" s="9">
        <f>(3458.64/12)*14</f>
        <v>4035.0799999999995</v>
      </c>
      <c r="J198" s="12" t="s">
        <v>196</v>
      </c>
      <c r="K198" s="9">
        <v>8417.64</v>
      </c>
      <c r="L198" s="11">
        <f t="shared" ref="L198:L214" si="20">K198+I198+G198</f>
        <v>20999.9</v>
      </c>
      <c r="M198" s="7" t="s">
        <v>8</v>
      </c>
    </row>
    <row r="199" spans="1:13">
      <c r="A199" s="8" t="s">
        <v>197</v>
      </c>
      <c r="B199" s="7" t="s">
        <v>4</v>
      </c>
      <c r="C199" s="7">
        <v>157</v>
      </c>
      <c r="D199" s="16" t="s">
        <v>198</v>
      </c>
      <c r="E199" s="7">
        <v>20</v>
      </c>
      <c r="F199" s="7" t="s">
        <v>26</v>
      </c>
      <c r="G199" s="9">
        <f>11739.12+(2*713.45)</f>
        <v>13166.02</v>
      </c>
      <c r="H199" s="7">
        <v>22</v>
      </c>
      <c r="I199" s="9">
        <f>(6241.08/12)*14</f>
        <v>7281.26</v>
      </c>
      <c r="J199" s="12" t="s">
        <v>199</v>
      </c>
      <c r="K199" s="9">
        <v>8826.7199999999993</v>
      </c>
      <c r="L199" s="11">
        <f t="shared" si="20"/>
        <v>29274</v>
      </c>
      <c r="M199" s="7" t="s">
        <v>8</v>
      </c>
    </row>
    <row r="200" spans="1:13">
      <c r="A200" s="6" t="s">
        <v>197</v>
      </c>
      <c r="B200" s="7" t="s">
        <v>30</v>
      </c>
      <c r="C200" s="7">
        <v>158</v>
      </c>
      <c r="D200" s="16" t="s">
        <v>200</v>
      </c>
      <c r="E200" s="7">
        <v>22</v>
      </c>
      <c r="F200" s="7" t="s">
        <v>10</v>
      </c>
      <c r="G200" s="9">
        <f>8814.12+(2*634.82)</f>
        <v>10083.76</v>
      </c>
      <c r="H200" s="7">
        <v>14</v>
      </c>
      <c r="I200" s="9">
        <f>(3733.92/12)*14</f>
        <v>4356.2400000000007</v>
      </c>
      <c r="J200" s="12" t="s">
        <v>201</v>
      </c>
      <c r="K200" s="9">
        <v>6892.62</v>
      </c>
      <c r="L200" s="11">
        <f t="shared" si="20"/>
        <v>21332.620000000003</v>
      </c>
      <c r="M200" s="7" t="s">
        <v>8</v>
      </c>
    </row>
    <row r="201" spans="1:13">
      <c r="A201" s="6" t="s">
        <v>197</v>
      </c>
      <c r="B201" s="7" t="s">
        <v>30</v>
      </c>
      <c r="C201" s="7">
        <v>159</v>
      </c>
      <c r="D201" s="16" t="s">
        <v>200</v>
      </c>
      <c r="E201" s="7">
        <v>22</v>
      </c>
      <c r="F201" s="7" t="s">
        <v>10</v>
      </c>
      <c r="G201" s="9">
        <f>8814.12+(2*634.82)</f>
        <v>10083.76</v>
      </c>
      <c r="H201" s="7">
        <v>14</v>
      </c>
      <c r="I201" s="9">
        <f>(3733.92/12)*14</f>
        <v>4356.2400000000007</v>
      </c>
      <c r="J201" s="12" t="s">
        <v>43</v>
      </c>
      <c r="K201" s="9">
        <v>6892.62</v>
      </c>
      <c r="L201" s="11">
        <f t="shared" si="20"/>
        <v>21332.620000000003</v>
      </c>
      <c r="M201" s="7" t="s">
        <v>8</v>
      </c>
    </row>
    <row r="202" spans="1:13">
      <c r="A202" s="6" t="s">
        <v>197</v>
      </c>
      <c r="B202" s="7" t="s">
        <v>30</v>
      </c>
      <c r="C202" s="7">
        <v>160</v>
      </c>
      <c r="D202" s="16" t="s">
        <v>202</v>
      </c>
      <c r="E202" s="7">
        <v>21</v>
      </c>
      <c r="F202" s="7" t="s">
        <v>61</v>
      </c>
      <c r="G202" s="9">
        <f>6714+(2*559.5)</f>
        <v>7833</v>
      </c>
      <c r="H202" s="7">
        <v>11</v>
      </c>
      <c r="I202" s="9">
        <f>(2908.8/12)*14</f>
        <v>3393.6</v>
      </c>
      <c r="J202" s="12" t="s">
        <v>103</v>
      </c>
      <c r="K202" s="9">
        <v>6217.26</v>
      </c>
      <c r="L202" s="11">
        <f t="shared" si="20"/>
        <v>17443.86</v>
      </c>
      <c r="M202" s="7" t="s">
        <v>8</v>
      </c>
    </row>
    <row r="203" spans="1:13">
      <c r="A203" s="6" t="s">
        <v>203</v>
      </c>
      <c r="B203" s="7" t="s">
        <v>30</v>
      </c>
      <c r="C203" s="7">
        <v>206</v>
      </c>
      <c r="D203" s="16" t="s">
        <v>204</v>
      </c>
      <c r="E203" s="7">
        <v>27</v>
      </c>
      <c r="F203" s="7" t="s">
        <v>6</v>
      </c>
      <c r="G203" s="9">
        <f>13576.32+(2*698.13)</f>
        <v>14972.58</v>
      </c>
      <c r="H203" s="7">
        <v>23</v>
      </c>
      <c r="I203" s="9">
        <f>(6688.8/12)*14</f>
        <v>7803.5999999999995</v>
      </c>
      <c r="J203" s="12" t="s">
        <v>156</v>
      </c>
      <c r="K203" s="9">
        <v>13181.56</v>
      </c>
      <c r="L203" s="11">
        <f t="shared" si="20"/>
        <v>35957.74</v>
      </c>
      <c r="M203" s="7" t="s">
        <v>8</v>
      </c>
    </row>
    <row r="204" spans="1:13">
      <c r="A204" s="6" t="s">
        <v>203</v>
      </c>
      <c r="B204" s="7" t="s">
        <v>30</v>
      </c>
      <c r="C204" s="7">
        <v>207</v>
      </c>
      <c r="D204" s="16" t="s">
        <v>205</v>
      </c>
      <c r="E204" s="7">
        <v>28</v>
      </c>
      <c r="F204" s="7" t="s">
        <v>10</v>
      </c>
      <c r="G204" s="9">
        <f>8814.12+(2*634.82)</f>
        <v>10083.76</v>
      </c>
      <c r="H204" s="7">
        <v>14</v>
      </c>
      <c r="I204" s="9">
        <f>(3733.92/12)*14</f>
        <v>4356.2400000000007</v>
      </c>
      <c r="J204" s="12" t="s">
        <v>43</v>
      </c>
      <c r="K204" s="9">
        <v>6892.62</v>
      </c>
      <c r="L204" s="11">
        <f t="shared" si="20"/>
        <v>21332.620000000003</v>
      </c>
      <c r="M204" s="7" t="s">
        <v>8</v>
      </c>
    </row>
    <row r="205" spans="1:13">
      <c r="A205" s="6" t="s">
        <v>203</v>
      </c>
      <c r="B205" s="7" t="s">
        <v>30</v>
      </c>
      <c r="C205" s="7">
        <v>208</v>
      </c>
      <c r="D205" s="16" t="s">
        <v>172</v>
      </c>
      <c r="E205" s="7">
        <v>29</v>
      </c>
      <c r="F205" s="7" t="s">
        <v>61</v>
      </c>
      <c r="G205" s="9">
        <f>6714+(2*559.5)</f>
        <v>7833</v>
      </c>
      <c r="H205" s="7">
        <v>11</v>
      </c>
      <c r="I205" s="9">
        <f>(2908.8/12)*14</f>
        <v>3393.6</v>
      </c>
      <c r="J205" s="12" t="s">
        <v>103</v>
      </c>
      <c r="K205" s="9">
        <v>6217.26</v>
      </c>
      <c r="L205" s="11">
        <f t="shared" si="20"/>
        <v>17443.86</v>
      </c>
      <c r="M205" s="7" t="s">
        <v>8</v>
      </c>
    </row>
    <row r="206" spans="1:13">
      <c r="A206" s="6" t="s">
        <v>203</v>
      </c>
      <c r="B206" s="7" t="s">
        <v>30</v>
      </c>
      <c r="C206" s="7">
        <v>209</v>
      </c>
      <c r="D206" s="16" t="s">
        <v>172</v>
      </c>
      <c r="E206" s="7">
        <v>29</v>
      </c>
      <c r="F206" s="7" t="s">
        <v>61</v>
      </c>
      <c r="G206" s="9">
        <f>6714+(2*559.5)</f>
        <v>7833</v>
      </c>
      <c r="H206" s="7">
        <v>11</v>
      </c>
      <c r="I206" s="9">
        <f>(2908.8/12)*14</f>
        <v>3393.6</v>
      </c>
      <c r="J206" s="12" t="s">
        <v>103</v>
      </c>
      <c r="K206" s="9">
        <v>6217.26</v>
      </c>
      <c r="L206" s="11">
        <f t="shared" si="20"/>
        <v>17443.86</v>
      </c>
      <c r="M206" s="7" t="s">
        <v>8</v>
      </c>
    </row>
    <row r="207" spans="1:13">
      <c r="A207" s="6" t="s">
        <v>203</v>
      </c>
      <c r="B207" s="7" t="s">
        <v>30</v>
      </c>
      <c r="C207" s="7">
        <v>212</v>
      </c>
      <c r="D207" s="16" t="s">
        <v>172</v>
      </c>
      <c r="E207" s="7">
        <v>29</v>
      </c>
      <c r="F207" s="7" t="s">
        <v>61</v>
      </c>
      <c r="G207" s="9">
        <f>6714+(2*559.8)</f>
        <v>7833.6</v>
      </c>
      <c r="H207" s="7">
        <v>11</v>
      </c>
      <c r="I207" s="9">
        <f>(2908.8/12)*14</f>
        <v>3393.6</v>
      </c>
      <c r="J207" s="12" t="s">
        <v>103</v>
      </c>
      <c r="K207" s="9">
        <v>6217.26</v>
      </c>
      <c r="L207" s="11">
        <f t="shared" si="20"/>
        <v>17444.46</v>
      </c>
      <c r="M207" s="7" t="s">
        <v>8</v>
      </c>
    </row>
    <row r="208" spans="1:13">
      <c r="A208" s="6" t="s">
        <v>203</v>
      </c>
      <c r="B208" s="7" t="s">
        <v>30</v>
      </c>
      <c r="C208" s="7">
        <v>214</v>
      </c>
      <c r="D208" s="16" t="s">
        <v>172</v>
      </c>
      <c r="E208" s="7">
        <v>29</v>
      </c>
      <c r="F208" s="7" t="s">
        <v>61</v>
      </c>
      <c r="G208" s="9">
        <f>6714+(2*559.5)</f>
        <v>7833</v>
      </c>
      <c r="H208" s="7">
        <v>11</v>
      </c>
      <c r="I208" s="9">
        <f>(2908.8/12)*14</f>
        <v>3393.6</v>
      </c>
      <c r="J208" s="12" t="s">
        <v>103</v>
      </c>
      <c r="K208" s="9">
        <v>6217.26</v>
      </c>
      <c r="L208" s="11">
        <f t="shared" si="20"/>
        <v>17443.86</v>
      </c>
      <c r="M208" s="7" t="s">
        <v>8</v>
      </c>
    </row>
    <row r="209" spans="1:13" ht="21">
      <c r="A209" s="6" t="s">
        <v>206</v>
      </c>
      <c r="B209" s="7" t="s">
        <v>4</v>
      </c>
      <c r="C209" s="7">
        <v>110</v>
      </c>
      <c r="D209" s="16" t="s">
        <v>207</v>
      </c>
      <c r="E209" s="7">
        <v>38</v>
      </c>
      <c r="F209" s="7" t="s">
        <v>6</v>
      </c>
      <c r="G209" s="9">
        <f>13576.32+(2*698.13)</f>
        <v>14972.58</v>
      </c>
      <c r="H209" s="7">
        <v>23</v>
      </c>
      <c r="I209" s="9">
        <f>(6688.8/12)*14</f>
        <v>7803.5999999999995</v>
      </c>
      <c r="J209" s="12" t="s">
        <v>7</v>
      </c>
      <c r="K209" s="9">
        <v>9370.48</v>
      </c>
      <c r="L209" s="11">
        <f t="shared" si="20"/>
        <v>32146.659999999996</v>
      </c>
      <c r="M209" s="7" t="s">
        <v>8</v>
      </c>
    </row>
    <row r="210" spans="1:13" ht="21">
      <c r="A210" s="6" t="s">
        <v>206</v>
      </c>
      <c r="B210" s="7" t="s">
        <v>4</v>
      </c>
      <c r="C210" s="7">
        <v>111</v>
      </c>
      <c r="D210" s="16" t="s">
        <v>208</v>
      </c>
      <c r="E210" s="7">
        <v>39</v>
      </c>
      <c r="F210" s="7" t="s">
        <v>26</v>
      </c>
      <c r="G210" s="9">
        <f>11739.12+(2*713.45)</f>
        <v>13166.02</v>
      </c>
      <c r="H210" s="7">
        <v>20</v>
      </c>
      <c r="I210" s="9">
        <f>(5382.6/12)*14</f>
        <v>6279.7</v>
      </c>
      <c r="J210" s="12" t="s">
        <v>71</v>
      </c>
      <c r="K210" s="9">
        <v>7217.98</v>
      </c>
      <c r="L210" s="11">
        <f t="shared" si="20"/>
        <v>26663.7</v>
      </c>
      <c r="M210" s="7" t="s">
        <v>8</v>
      </c>
    </row>
    <row r="211" spans="1:13" ht="21">
      <c r="A211" s="6" t="s">
        <v>206</v>
      </c>
      <c r="B211" s="7" t="s">
        <v>4</v>
      </c>
      <c r="C211" s="7">
        <v>282</v>
      </c>
      <c r="D211" s="16" t="s">
        <v>209</v>
      </c>
      <c r="E211" s="7">
        <v>140</v>
      </c>
      <c r="F211" s="7" t="s">
        <v>10</v>
      </c>
      <c r="G211" s="9">
        <f>8814.12+(2*634.82)</f>
        <v>10083.76</v>
      </c>
      <c r="H211" s="7">
        <v>16</v>
      </c>
      <c r="I211" s="9">
        <f>(4283.64/12)*14</f>
        <v>4997.58</v>
      </c>
      <c r="J211" s="12" t="s">
        <v>15</v>
      </c>
      <c r="K211" s="9">
        <v>7359.1</v>
      </c>
      <c r="L211" s="11">
        <f t="shared" si="20"/>
        <v>22440.440000000002</v>
      </c>
      <c r="M211" s="7" t="s">
        <v>8</v>
      </c>
    </row>
    <row r="212" spans="1:13" ht="21">
      <c r="A212" s="6" t="s">
        <v>206</v>
      </c>
      <c r="B212" s="7" t="s">
        <v>4</v>
      </c>
      <c r="C212" s="7">
        <v>274</v>
      </c>
      <c r="D212" s="16" t="s">
        <v>210</v>
      </c>
      <c r="E212" s="7">
        <v>73</v>
      </c>
      <c r="F212" s="7" t="s">
        <v>18</v>
      </c>
      <c r="G212" s="9">
        <f>7335.72+(2*605.73)</f>
        <v>8547.18</v>
      </c>
      <c r="H212" s="7">
        <v>13</v>
      </c>
      <c r="I212" s="9">
        <f>(3458.64/12)*14</f>
        <v>4035.0799999999995</v>
      </c>
      <c r="J212" s="12" t="s">
        <v>19</v>
      </c>
      <c r="K212" s="9">
        <v>7147.7</v>
      </c>
      <c r="L212" s="11">
        <f t="shared" si="20"/>
        <v>19729.96</v>
      </c>
      <c r="M212" s="7" t="s">
        <v>8</v>
      </c>
    </row>
    <row r="213" spans="1:13" ht="21">
      <c r="A213" s="6" t="s">
        <v>206</v>
      </c>
      <c r="B213" s="7" t="s">
        <v>30</v>
      </c>
      <c r="C213" s="7">
        <v>114</v>
      </c>
      <c r="D213" s="16" t="s">
        <v>211</v>
      </c>
      <c r="E213" s="7">
        <v>40</v>
      </c>
      <c r="F213" s="7" t="s">
        <v>18</v>
      </c>
      <c r="G213" s="9">
        <f>7335.72+(2*605.73)</f>
        <v>8547.18</v>
      </c>
      <c r="H213" s="7">
        <v>13</v>
      </c>
      <c r="I213" s="9">
        <f>(3458.64/12)*14</f>
        <v>4035.0799999999995</v>
      </c>
      <c r="J213" s="12" t="s">
        <v>47</v>
      </c>
      <c r="K213" s="9">
        <v>8782.76</v>
      </c>
      <c r="L213" s="11">
        <f t="shared" si="20"/>
        <v>21365.02</v>
      </c>
      <c r="M213" s="7" t="s">
        <v>8</v>
      </c>
    </row>
    <row r="214" spans="1:13" ht="21">
      <c r="A214" s="6" t="s">
        <v>206</v>
      </c>
      <c r="B214" s="7" t="s">
        <v>4</v>
      </c>
      <c r="C214" s="7">
        <v>66</v>
      </c>
      <c r="D214" s="16" t="s">
        <v>41</v>
      </c>
      <c r="E214" s="7">
        <v>90</v>
      </c>
      <c r="F214" s="7" t="s">
        <v>26</v>
      </c>
      <c r="G214" s="9">
        <f>11739.12+(2*713.45)</f>
        <v>13166.02</v>
      </c>
      <c r="H214" s="7">
        <v>20</v>
      </c>
      <c r="I214" s="9">
        <f>(5382.6/12)*14</f>
        <v>6279.7</v>
      </c>
      <c r="J214" s="12" t="s">
        <v>29</v>
      </c>
      <c r="K214" s="9">
        <v>10596.32</v>
      </c>
      <c r="L214" s="11">
        <f t="shared" si="20"/>
        <v>30042.04</v>
      </c>
      <c r="M214" s="7" t="s">
        <v>8</v>
      </c>
    </row>
  </sheetData>
  <pageMargins left="0.70866141732283472" right="0.70866141732283472" top="0.35433070866141736" bottom="0.39370078740157483" header="0.31496062992125984" footer="0.23622047244094491"/>
  <pageSetup paperSize="9" scale="86" fitToHeight="0" orientation="landscape" r:id="rId1"/>
  <headerFooter>
    <oddFooter>&amp;C&amp;8Pàg.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esanchez</dc:creator>
  <cp:lastModifiedBy>jusall</cp:lastModifiedBy>
  <cp:lastPrinted>2017-03-09T18:31:07Z</cp:lastPrinted>
  <dcterms:created xsi:type="dcterms:W3CDTF">2017-03-09T11:57:19Z</dcterms:created>
  <dcterms:modified xsi:type="dcterms:W3CDTF">2018-10-30T11:23:08Z</dcterms:modified>
</cp:coreProperties>
</file>